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gafarova\Desktop\СЭС\Пасп. L_ 20220123 Уст  КТП ул.Горная!\"/>
    </mc:Choice>
  </mc:AlternateContent>
  <bookViews>
    <workbookView xWindow="-120" yWindow="-120" windowWidth="29040" windowHeight="15840" tabRatio="950" firstSheet="2" activeTab="8"/>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27"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 name="ЛСР" sheetId="25" r:id="rId14"/>
    <sheet name="Схема" sheetId="26" r:id="rId15"/>
  </sheets>
  <externalReferences>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8">'5. анализ эконом эфф'!$A$1:$Q$58</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M35" i="27" l="1"/>
  <c r="L35" i="27"/>
  <c r="K35" i="27"/>
  <c r="J35" i="27"/>
  <c r="I35" i="27"/>
  <c r="H35" i="27"/>
  <c r="G35" i="27"/>
  <c r="F35" i="27"/>
  <c r="E35" i="27"/>
  <c r="D35" i="27"/>
  <c r="D40" i="27" l="1"/>
  <c r="D53" i="27"/>
  <c r="M38" i="27"/>
  <c r="L38" i="27"/>
  <c r="K37" i="27"/>
  <c r="K38" i="27"/>
  <c r="J38" i="27"/>
  <c r="J37" i="27"/>
  <c r="I38" i="27"/>
  <c r="C24" i="27"/>
  <c r="C22" i="27"/>
  <c r="B15" i="27"/>
  <c r="B12" i="27"/>
  <c r="M48" i="27"/>
  <c r="L48" i="27"/>
  <c r="K48" i="27"/>
  <c r="J48" i="27"/>
  <c r="I48" i="27"/>
  <c r="H48" i="27"/>
  <c r="G48" i="27"/>
  <c r="F48" i="27"/>
  <c r="E48" i="27"/>
  <c r="D48" i="27"/>
  <c r="D39" i="27"/>
  <c r="M34" i="27"/>
  <c r="L34" i="27"/>
  <c r="K34" i="27"/>
  <c r="J34" i="27"/>
  <c r="I34" i="27"/>
  <c r="H34" i="27"/>
  <c r="G34" i="27"/>
  <c r="F34" i="27"/>
  <c r="E34" i="27"/>
  <c r="D34" i="27"/>
  <c r="E32" i="27"/>
  <c r="E38" i="27" s="1"/>
  <c r="D32" i="27"/>
  <c r="B9" i="27"/>
  <c r="N26" i="5"/>
  <c r="C25" i="13"/>
  <c r="A9" i="6"/>
  <c r="R26" i="5"/>
  <c r="T26" i="5" s="1"/>
  <c r="K24" i="15"/>
  <c r="I33" i="15"/>
  <c r="K33" i="15" s="1"/>
  <c r="I30" i="15"/>
  <c r="K30" i="15" s="1"/>
  <c r="I27" i="15"/>
  <c r="K27" i="15" s="1"/>
  <c r="C33" i="15"/>
  <c r="C30" i="15" s="1"/>
  <c r="E39" i="27" l="1"/>
  <c r="C23" i="27"/>
  <c r="D45" i="27"/>
  <c r="F32" i="27"/>
  <c r="D33" i="15"/>
  <c r="S26" i="5"/>
  <c r="A9" i="22"/>
  <c r="A9" i="5"/>
  <c r="A8" i="15"/>
  <c r="A9" i="16"/>
  <c r="A9" i="10"/>
  <c r="A10" i="13"/>
  <c r="F25" i="13"/>
  <c r="D25" i="13"/>
  <c r="A14" i="24"/>
  <c r="A11" i="24"/>
  <c r="A8" i="24"/>
  <c r="A4" i="24"/>
  <c r="S3" i="24"/>
  <c r="F39" i="27" l="1"/>
  <c r="E37" i="27"/>
  <c r="E36" i="27" s="1"/>
  <c r="E40" i="27" s="1"/>
  <c r="E44" i="27" s="1"/>
  <c r="E46" i="27" s="1"/>
  <c r="E49" i="27" s="1"/>
  <c r="D37" i="27"/>
  <c r="F37" i="27"/>
  <c r="F38" i="27"/>
  <c r="G32" i="27"/>
  <c r="K25" i="13"/>
  <c r="G25" i="13"/>
  <c r="E25" i="13"/>
  <c r="H25" i="13"/>
  <c r="D36" i="27" l="1"/>
  <c r="D44" i="27" s="1"/>
  <c r="D46" i="27" s="1"/>
  <c r="G38" i="27"/>
  <c r="H32" i="27"/>
  <c r="H37" i="27" s="1"/>
  <c r="G37" i="27"/>
  <c r="F36" i="27"/>
  <c r="F40" i="27" s="1"/>
  <c r="F44" i="27" s="1"/>
  <c r="F46" i="27" s="1"/>
  <c r="F49" i="27" s="1"/>
  <c r="G39" i="27"/>
  <c r="B27" i="22"/>
  <c r="C27" i="15"/>
  <c r="C24" i="15" s="1"/>
  <c r="D49" i="27" l="1"/>
  <c r="D47" i="27"/>
  <c r="I32" i="27"/>
  <c r="H36" i="27"/>
  <c r="G36" i="27"/>
  <c r="G40" i="27" s="1"/>
  <c r="G44" i="27" s="1"/>
  <c r="G46" i="27" s="1"/>
  <c r="G49" i="27" s="1"/>
  <c r="H39" i="27"/>
  <c r="C52" i="15"/>
  <c r="E47" i="27" l="1"/>
  <c r="D50" i="27"/>
  <c r="I37" i="27"/>
  <c r="J32" i="27"/>
  <c r="H40" i="27"/>
  <c r="H44" i="27" s="1"/>
  <c r="H46" i="27" s="1"/>
  <c r="I39" i="27"/>
  <c r="C25" i="6"/>
  <c r="J39" i="27" l="1"/>
  <c r="F47" i="27"/>
  <c r="E50" i="27"/>
  <c r="H49" i="27"/>
  <c r="K32" i="27"/>
  <c r="I36" i="27"/>
  <c r="I40" i="27" s="1"/>
  <c r="I44" i="27" s="1"/>
  <c r="I46" i="27" s="1"/>
  <c r="I49" i="27" s="1"/>
  <c r="D30" i="15"/>
  <c r="D52" i="15" s="1"/>
  <c r="G47" i="27" l="1"/>
  <c r="F50" i="27"/>
  <c r="L32" i="27"/>
  <c r="J36" i="27"/>
  <c r="J40" i="27" s="1"/>
  <c r="J44" i="27" s="1"/>
  <c r="J46" i="27" s="1"/>
  <c r="J49" i="27" s="1"/>
  <c r="K39" i="27"/>
  <c r="L39" i="27" s="1"/>
  <c r="D27" i="15"/>
  <c r="D24" i="15" s="1"/>
  <c r="H47" i="27" l="1"/>
  <c r="G50" i="27"/>
  <c r="M32" i="27"/>
  <c r="L37" i="27"/>
  <c r="L36" i="27" s="1"/>
  <c r="K36" i="27"/>
  <c r="K40" i="27" s="1"/>
  <c r="K44" i="27" s="1"/>
  <c r="K46" i="27" s="1"/>
  <c r="K49" i="27" s="1"/>
  <c r="J64" i="15"/>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I47" i="27" l="1"/>
  <c r="H50" i="27"/>
  <c r="M37" i="27"/>
  <c r="L40" i="27"/>
  <c r="L44" i="27" s="1"/>
  <c r="L46" i="27" s="1"/>
  <c r="L49" i="27" s="1"/>
  <c r="M39" i="27"/>
  <c r="M64" i="15"/>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J47" i="27" l="1"/>
  <c r="I50" i="27"/>
  <c r="M36" i="27"/>
  <c r="M40" i="27" s="1"/>
  <c r="M44" i="27" s="1"/>
  <c r="M46" i="27" s="1"/>
  <c r="C23" i="7"/>
  <c r="A15" i="22"/>
  <c r="B21" i="22" s="1"/>
  <c r="A15" i="5"/>
  <c r="A14" i="15"/>
  <c r="A15" i="16"/>
  <c r="A15" i="10"/>
  <c r="A14" i="17"/>
  <c r="A15" i="6"/>
  <c r="C22" i="6" s="1"/>
  <c r="E15" i="14"/>
  <c r="A16" i="13"/>
  <c r="A14" i="12"/>
  <c r="A12" i="22"/>
  <c r="A12" i="5"/>
  <c r="A11" i="15"/>
  <c r="A12" i="16"/>
  <c r="A12" i="10"/>
  <c r="A11" i="17"/>
  <c r="A12" i="6"/>
  <c r="E12" i="14"/>
  <c r="A13" i="13"/>
  <c r="A11" i="12"/>
  <c r="A5" i="22"/>
  <c r="A5" i="5"/>
  <c r="A4" i="15"/>
  <c r="A5" i="16"/>
  <c r="A5" i="10"/>
  <c r="A4" i="17"/>
  <c r="A5" i="6"/>
  <c r="A5" i="14"/>
  <c r="A6" i="13"/>
  <c r="A4" i="12"/>
  <c r="K47" i="27" l="1"/>
  <c r="J50" i="27"/>
  <c r="M49" i="27"/>
  <c r="D54" i="27"/>
  <c r="J30" i="15"/>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K50" i="27" l="1"/>
  <c r="L47" i="27"/>
  <c r="M47" i="27" l="1"/>
  <c r="L50" i="27"/>
  <c r="D55" i="27" l="1"/>
  <c r="M50" i="27"/>
  <c r="D56" i="27" s="1"/>
</calcChain>
</file>

<file path=xl/sharedStrings.xml><?xml version="1.0" encoding="utf-8"?>
<sst xmlns="http://schemas.openxmlformats.org/spreadsheetml/2006/main" count="1868" uniqueCount="782">
  <si>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</si>
  <si>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</si>
  <si>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</si>
  <si>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</si>
  <si>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</si>
  <si>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</si>
  <si>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</si>
  <si>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</si>
  <si>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</si>
  <si>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</si>
  <si>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</si>
  <si>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</si>
  <si>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</si>
  <si>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</si>
  <si>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</si>
  <si>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</si>
  <si>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</si>
  <si>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</si>
  <si>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</si>
  <si>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</si>
  <si>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</si>
  <si>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</si>
  <si>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</si>
  <si>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</si>
  <si>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</si>
  <si>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</si>
  <si>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</si>
  <si>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</si>
  <si>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</si>
  <si>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</si>
  <si>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</si>
  <si>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</si>
  <si>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</si>
  <si>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</si>
  <si>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</si>
  <si>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</si>
  <si>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</si>
  <si>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</si>
  <si>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</si>
  <si>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</si>
  <si>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</si>
  <si>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</si>
  <si>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</si>
  <si>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</si>
  <si>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</si>
  <si>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</si>
  <si>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</si>
  <si>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</si>
  <si>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</si>
  <si>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</si>
  <si>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</si>
  <si>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</si>
  <si>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</si>
  <si>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</si>
  <si>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</si>
  <si>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</si>
  <si>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</si>
  <si>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</si>
  <si>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</si>
  <si>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</si>
  <si>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</si>
  <si>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</si>
  <si>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</si>
  <si>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</si>
  <si>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</si>
  <si>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</si>
  <si>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</si>
  <si>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</si>
  <si>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</si>
  <si>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</si>
  <si>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</si>
  <si>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</si>
  <si>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</si>
  <si>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</si>
  <si>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</si>
  <si>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</si>
  <si>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</si>
  <si>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</si>
  <si>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</si>
  <si>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</si>
  <si>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</si>
  <si>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</si>
  <si>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</si>
  <si>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</si>
  <si>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</si>
  <si>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</si>
  <si>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</si>
  <si>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</si>
  <si>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</si>
  <si>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</si>
  <si>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</si>
  <si>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</si>
  <si>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</si>
  <si>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</si>
  <si>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</si>
  <si>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</si>
  <si>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</si>
  <si>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</si>
  <si>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</si>
  <si>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</si>
  <si>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</si>
  <si>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</si>
  <si>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</si>
  <si>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</si>
  <si>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</si>
  <si>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</si>
  <si>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</si>
  <si>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</si>
  <si>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</si>
  <si>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</si>
  <si>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</si>
  <si>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</si>
  <si>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</si>
  <si>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</si>
  <si>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</si>
  <si>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</si>
  <si>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</si>
  <si>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</si>
  <si>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</si>
  <si>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</si>
  <si>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</si>
  <si>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</si>
  <si>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</si>
  <si>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</si>
  <si>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</si>
  <si>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</si>
  <si>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</si>
  <si>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</si>
  <si>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</si>
  <si>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</si>
  <si>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</si>
  <si>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</si>
  <si>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</si>
  <si>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</si>
  <si>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</si>
  <si>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</si>
  <si>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</si>
  <si>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</si>
  <si>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</si>
  <si>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</si>
  <si>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</si>
  <si>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</si>
  <si>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</si>
  <si>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</si>
  <si>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</si>
  <si>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</si>
  <si>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</si>
  <si>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</si>
  <si>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</si>
  <si>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</si>
  <si>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</si>
  <si>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</si>
  <si>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</si>
  <si>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</si>
  <si>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</si>
  <si>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</si>
  <si>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</si>
  <si>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</si>
  <si>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</si>
  <si>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</si>
  <si>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</si>
  <si>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</si>
  <si>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</si>
  <si>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</si>
  <si>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</si>
  <si>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</si>
  <si>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</si>
  <si>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</si>
  <si>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</si>
  <si>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</si>
  <si>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</si>
  <si>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</si>
  <si>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</si>
  <si>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</si>
  <si>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</si>
  <si>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</si>
  <si>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</si>
  <si>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</si>
  <si>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</si>
  <si>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</si>
  <si>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</si>
  <si>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</si>
  <si>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</si>
  <si>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</si>
  <si>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</si>
  <si>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</si>
  <si>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</si>
  <si>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</si>
  <si>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</si>
  <si>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</si>
  <si>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</si>
  <si>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</si>
  <si>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</si>
  <si>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</si>
  <si>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</si>
  <si>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</si>
  <si>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</si>
  <si>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</si>
  <si>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</si>
  <si>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</si>
  <si>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</si>
  <si>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</si>
  <si>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</si>
  <si>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</si>
  <si>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</si>
  <si>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</si>
  <si>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</si>
  <si>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</si>
  <si>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</si>
  <si>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</si>
  <si>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</si>
  <si>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</si>
  <si>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</si>
  <si>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</si>
  <si>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</si>
  <si>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</si>
  <si>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</si>
  <si>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</si>
  <si>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</si>
  <si>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</si>
  <si>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</si>
  <si>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</si>
  <si>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</si>
  <si>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</si>
  <si>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</si>
  <si>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</si>
  <si>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</si>
  <si>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</si>
  <si>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</si>
  <si>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</si>
  <si>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</si>
  <si>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</si>
  <si>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</si>
  <si>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</si>
  <si>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</si>
  <si>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</si>
  <si>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</si>
  <si>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</si>
  <si>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</si>
  <si>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</si>
  <si>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</si>
  <si>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</si>
  <si>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</si>
  <si>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</si>
  <si>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</si>
  <si>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</si>
  <si>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</si>
  <si>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</si>
  <si>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</si>
  <si>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</si>
  <si>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</si>
  <si>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</si>
  <si>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</si>
  <si>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</si>
  <si>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</si>
  <si>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</si>
  <si>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</si>
  <si>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</si>
  <si>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</si>
  <si>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</si>
  <si>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</si>
  <si>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</si>
  <si>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</si>
  <si>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</si>
  <si>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</si>
  <si>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</si>
  <si>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</si>
  <si>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</si>
  <si>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</si>
  <si>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</si>
  <si>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</si>
  <si>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</si>
  <si>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</si>
  <si>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</si>
  <si>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</si>
  <si>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</si>
  <si>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</si>
  <si>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</si>
  <si>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</si>
  <si>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</si>
  <si>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</si>
  <si>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</si>
  <si>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</si>
  <si>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</si>
  <si>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</si>
  <si>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</si>
  <si>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</si>
  <si>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</si>
  <si>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</si>
  <si>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</si>
  <si>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</si>
  <si>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</si>
  <si>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</si>
  <si>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</si>
  <si>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</si>
  <si>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</si>
  <si>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</si>
  <si>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</si>
  <si>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</si>
  <si>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</si>
  <si>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</si>
  <si>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</si>
  <si>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Прибыль до вычета расходов по уплате налогов, процентов, и начисленной амортизации (EBITDA)</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</si>
  <si>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</si>
  <si>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</si>
  <si>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</si>
  <si>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</si>
  <si>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</si>
  <si>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</si>
  <si>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</si>
  <si>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</si>
  <si>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</si>
  <si>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</si>
  <si>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</si>
  <si>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</si>
  <si>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</si>
  <si>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</si>
  <si>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</si>
  <si>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</si>
  <si>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</si>
  <si>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</si>
  <si>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</si>
  <si>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</si>
  <si>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</si>
  <si>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</si>
  <si>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</si>
  <si>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</si>
  <si>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</si>
  <si>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</si>
  <si>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</si>
  <si>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</si>
  <si>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</si>
  <si>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</si>
  <si>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</si>
  <si>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</si>
  <si>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</si>
  <si>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</si>
  <si>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</si>
  <si>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</si>
  <si>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</si>
  <si>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</si>
  <si>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</si>
  <si>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</si>
  <si>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</si>
  <si>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</si>
  <si>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</si>
  <si>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</si>
  <si>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</si>
  <si>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</si>
  <si>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</si>
  <si>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</si>
  <si>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</si>
  <si>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</si>
  <si>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</si>
  <si>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</si>
  <si>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</si>
  <si>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</si>
  <si>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</si>
  <si>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</si>
  <si>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</si>
  <si>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</si>
  <si>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</si>
  <si>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</si>
  <si>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</si>
  <si>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</si>
  <si>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</si>
  <si>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</si>
  <si>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</si>
  <si>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</si>
  <si>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</si>
  <si>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</si>
  <si>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</si>
  <si>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</si>
  <si>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</si>
  <si>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</si>
  <si>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</si>
  <si>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</si>
  <si>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</si>
  <si>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</si>
  <si>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</si>
  <si>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</si>
  <si>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</si>
  <si>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</si>
  <si>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</si>
  <si>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</si>
  <si>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</si>
  <si>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</si>
  <si>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</si>
  <si>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</si>
  <si>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</si>
  <si>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</si>
  <si>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</si>
  <si>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</si>
  <si>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</si>
  <si>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</si>
  <si>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</si>
  <si>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</si>
  <si>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</si>
  <si>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</si>
  <si>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</si>
  <si>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</si>
  <si>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</si>
  <si>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</si>
  <si>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</si>
  <si>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</si>
  <si>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</si>
  <si>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</si>
  <si>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</si>
  <si>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</si>
  <si>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</si>
  <si>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</si>
  <si>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</si>
  <si>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</si>
  <si>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</si>
  <si>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</si>
  <si>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</si>
  <si>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</si>
  <si>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</si>
  <si>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</si>
  <si>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</si>
  <si>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</si>
  <si>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</si>
  <si>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</si>
  <si>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</si>
  <si>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</si>
  <si>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</si>
  <si>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</si>
  <si>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</si>
  <si>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</si>
  <si>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</si>
  <si>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</si>
  <si>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</si>
  <si>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</si>
  <si>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</si>
  <si>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</si>
  <si>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</si>
  <si>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</si>
  <si>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</si>
  <si>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</si>
  <si>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</si>
  <si>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</si>
  <si>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</si>
  <si>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</si>
  <si>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</si>
  <si>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</si>
  <si>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</si>
  <si>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</si>
  <si>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</si>
  <si>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</si>
  <si>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</si>
  <si>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</si>
  <si>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</si>
  <si>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</si>
  <si>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</si>
  <si>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</si>
  <si>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</si>
  <si>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</si>
  <si>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</si>
  <si>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</si>
  <si>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</si>
  <si>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</si>
  <si>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</si>
  <si>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</si>
  <si>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</si>
  <si>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</si>
  <si>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</si>
  <si>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</si>
  <si>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</si>
  <si>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</si>
  <si>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</si>
  <si>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</si>
  <si>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</si>
  <si>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</si>
  <si>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</si>
  <si>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</si>
  <si>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</si>
  <si>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</si>
  <si>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</si>
  <si>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</si>
  <si>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</si>
  <si>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</si>
  <si>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</si>
  <si>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</si>
  <si>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</si>
  <si>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</si>
  <si>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</si>
  <si>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</si>
  <si>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</si>
  <si>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</si>
  <si>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</si>
  <si>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</si>
  <si>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</si>
  <si>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</si>
  <si>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</si>
  <si>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</si>
  <si>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</si>
  <si>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</si>
  <si>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</si>
  <si>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</si>
  <si>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</si>
  <si>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</si>
  <si>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</si>
  <si>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 xml:space="preserve"> реализация в установленный срок</t>
  </si>
  <si>
    <t>проектирование</t>
  </si>
  <si>
    <t>www.zakupki.gov.ru</t>
  </si>
  <si>
    <t>Трансформатор</t>
  </si>
  <si>
    <t>Маниторинг цен</t>
  </si>
  <si>
    <t>1шт</t>
  </si>
  <si>
    <t>2021</t>
  </si>
  <si>
    <t>Год раскрытия информации: 2021 год</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</si>
  <si>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</si>
  <si>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</si>
  <si>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2022 год</t>
  </si>
  <si>
    <t>ГУП"РЭС"РБ ГО г.Нефтекамск</t>
  </si>
  <si>
    <t>2022</t>
  </si>
  <si>
    <t>ГУП"РЭС" РБ ГО г.Нефтекамск</t>
  </si>
  <si>
    <t>ГУП "РЭС" РБ</t>
  </si>
  <si>
    <t>Республика Башкортостан</t>
  </si>
  <si>
    <t>Всего</t>
  </si>
  <si>
    <t>-</t>
  </si>
  <si>
    <t xml:space="preserve">ГУП "Региональные электрические сети "РБ  </t>
  </si>
  <si>
    <t>1 этап: 2022г. - Организация конкурсных процедур, подведение итогов на проведение проектных и строительно-монтажных работ (в комплексе);
2 этап: 2022 г. - Заключение Договора с победителем на проведение проектных и строительно-монтажных работ (в комплексе);
3 этап: 2022г. - Проектные работы;
4 этап: 2022г. - Строительно-монтажные работы;
5 этап: 2022г. - Пуско-наладочные работы;
6 этап: 2022г. - Ввод в эксплуатацию.</t>
  </si>
  <si>
    <t>Увеличение надежности.</t>
  </si>
  <si>
    <t>ГУП РЭС</t>
  </si>
  <si>
    <t>обследование службы ТП</t>
  </si>
  <si>
    <t>II</t>
  </si>
  <si>
    <t>КТП</t>
  </si>
  <si>
    <t>замена</t>
  </si>
  <si>
    <t>0,25</t>
  </si>
  <si>
    <t>L_ 20220123</t>
  </si>
  <si>
    <t>Строительство   КТПН 6/04кВ  в центрах питания с трансформаторам  250 кВА. с.Н-Березовка  ул.Горная</t>
  </si>
  <si>
    <t>Приложение № 2</t>
  </si>
  <si>
    <t>Утверждено приказом № 421 от 4 августа 2020 г. Минстроя РФ</t>
  </si>
  <si>
    <t>СОГЛАСОВАНО:</t>
  </si>
  <si>
    <t>УТВЕРЖДАЮ:</t>
  </si>
  <si>
    <t xml:space="preserve">Главный инженер ПО СЭС </t>
  </si>
  <si>
    <t xml:space="preserve">Директор ПО СЭС </t>
  </si>
  <si>
    <t>ГУП "Региональные электрические сети" РБ</t>
  </si>
  <si>
    <t/>
  </si>
  <si>
    <t>/Ш.Ф.Хайруллин/</t>
  </si>
  <si>
    <t>/И.И.Гарифуллин/</t>
  </si>
  <si>
    <t>"_____" ________________ 2021 года</t>
  </si>
  <si>
    <t>"_____"   _______________    2021 года</t>
  </si>
  <si>
    <t xml:space="preserve">Наименование редакции сметных нормативов  </t>
  </si>
  <si>
    <t>Изменения в сметные нормы, федеральные единичные расценки и отдельные составляющие к ним, включенные в федеральный реестр сметных нормативов приказами Минстроя России от 26 декабря 2019 г. № 871/пр, 872/пр, 873/пр, 874/пр, 875/пр, 876/пр (в ред. приказов от 30.03.2020 № 171/пр, 172/пр, от 01.06.2020 № 294/пр, 295/пр, от 30.06.2020 № 352/пр, 353/пр, от 20.10.2020  № 635/пр, 636/пр, от 09.02.2021 № 50/пр, 51/пр, от 24.05.2021 № 320/пр, 321/пр, от 24.06.2021 № 407/пр, 408/пр, от 14.10.2021 № 745/пр, 746/пр)</t>
  </si>
  <si>
    <t>Наименование программного продукта</t>
  </si>
  <si>
    <t>"ГРАНД-Смета 2021"</t>
  </si>
  <si>
    <t>(наименование стройки)</t>
  </si>
  <si>
    <t>(наименование объекта капитального строительства)</t>
  </si>
  <si>
    <t>ЛОКАЛЬНЫЙ СМЕТНЫЙ РАСЧЕТ (СМЕТА) № L_20220123</t>
  </si>
  <si>
    <t>Монтаж  КТПН -6-0,4кВ в центрах питания с трансформатором 250кВА с.Николо-Березовка ул.Горная</t>
  </si>
  <si>
    <t>(наименование конструктивного решения)</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</si>
  <si>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</si>
  <si>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</si>
  <si>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</si>
  <si>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</si>
  <si>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</si>
  <si>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</si>
  <si>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</si>
  <si>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(199,96)</t>
  </si>
  <si>
    <t>тыс.руб.</t>
  </si>
  <si>
    <t>в том числе:</t>
  </si>
  <si>
    <t>строительных работ</t>
  </si>
  <si>
    <t>(4,32)</t>
  </si>
  <si>
    <t>Средства на оплату труда рабочих</t>
  </si>
  <si>
    <t>(1,22)</t>
  </si>
  <si>
    <t>монтажных работ</t>
  </si>
  <si>
    <t>(0,78)</t>
  </si>
  <si>
    <t>Нормативные затраты труда рабочих</t>
  </si>
  <si>
    <t>чел.час.</t>
  </si>
  <si>
    <t>оборудования</t>
  </si>
  <si>
    <t>(191,77)</t>
  </si>
  <si>
    <t>Нормативные затраты труда машинистов</t>
  </si>
  <si>
    <t>прочих затрат</t>
  </si>
  <si>
    <t>(2,78)</t>
  </si>
  <si>
    <t xml:space="preserve">Расчетный измеритель конструктивного решения  </t>
  </si>
  <si>
    <t>№ п/п</t>
  </si>
  <si>
    <t>Обоснование</t>
  </si>
  <si>
    <t>Наименование работ и затрат</t>
  </si>
  <si>
    <t>Единица измерения</t>
  </si>
  <si>
    <t>Сметная стоимость в базисном уровне цен (в текущем уровне цен (гр. 8) для ресурсов, отсутствующих в СНБ), руб.</t>
  </si>
  <si>
    <t>Индексы</t>
  </si>
  <si>
    <t>Сметная стоимость в текущем уровне цен, руб.</t>
  </si>
  <si>
    <t>на единицу</t>
  </si>
  <si>
    <t>коэффициенты</t>
  </si>
  <si>
    <t>всего с учетом коэффициентов</t>
  </si>
  <si>
    <t>всего</t>
  </si>
  <si>
    <t xml:space="preserve">Раздел 1. </t>
  </si>
  <si>
    <t>Монтаж КТП</t>
  </si>
  <si>
    <t>ФЕР33-04-029-03</t>
  </si>
  <si>
    <t>Устройство фундаментов для комплектных трансформаторных подстанций киоскового типа: с укладкой на горизонтальную поверхность 4-х лежней</t>
  </si>
  <si>
    <t>компл</t>
  </si>
  <si>
    <t>Приказ от 04.08.2020 № 421/пр прил.10 табл.2 п.9</t>
  </si>
  <si>
    <t>Производство работ осуществляется в стесненных условиях населенных пунктов ОЗП=1,15; ЭМ=1,15 к расх.; ЗПМ=1,15; ТЗ=1,15; ТЗМ=1,15</t>
  </si>
  <si>
    <t>ОТ</t>
  </si>
  <si>
    <t>1,15</t>
  </si>
  <si>
    <t>24,65</t>
  </si>
  <si>
    <t>ЭМ</t>
  </si>
  <si>
    <t>9,02</t>
  </si>
  <si>
    <t>в т.ч. ОТм</t>
  </si>
  <si>
    <t>ЗТ</t>
  </si>
  <si>
    <t>чел.-ч</t>
  </si>
  <si>
    <t>6,01</t>
  </si>
  <si>
    <t>6,9115</t>
  </si>
  <si>
    <t>ЗТм</t>
  </si>
  <si>
    <t>2,44</t>
  </si>
  <si>
    <t>2,806</t>
  </si>
  <si>
    <t>Итого по расценке</t>
  </si>
  <si>
    <t>ФОТ</t>
  </si>
  <si>
    <t>Приказ № 812/пр от 21.12.2020 Прил. п.27</t>
  </si>
  <si>
    <t>НР Линии электропередачи</t>
  </si>
  <si>
    <t>%</t>
  </si>
  <si>
    <t>103</t>
  </si>
  <si>
    <t>Приказ № 774/пр от 11.12.2020 Прил. п.27</t>
  </si>
  <si>
    <t>СП Линии электропередачи</t>
  </si>
  <si>
    <t>60</t>
  </si>
  <si>
    <t>0</t>
  </si>
  <si>
    <t>Всего по позиции</t>
  </si>
  <si>
    <t>ФССЦ-05.2.02.01-0009</t>
  </si>
  <si>
    <t>Блоки бетонные для стен подвалов на цементном вяжущем, полнотелые М100, объемом 0,5 м3 и более, изделия ФБС 24.4.6-Т</t>
  </si>
  <si>
    <t>м3</t>
  </si>
  <si>
    <t>6,98</t>
  </si>
  <si>
    <t>(Линии электропередачи)</t>
  </si>
  <si>
    <t>ФССЦ-02.2.04.03-0003</t>
  </si>
  <si>
    <t>Смесь песчано-гравийная природная</t>
  </si>
  <si>
    <t>(Автомобильные дороги)</t>
  </si>
  <si>
    <t>ФЕР33-04-029-07</t>
  </si>
  <si>
    <t>Установка оборудования для комплектных трансформаторных подстанций киоскового типа: проходных подстанций с кабельными вводами</t>
  </si>
  <si>
    <t>18,1</t>
  </si>
  <si>
    <t>20,815</t>
  </si>
  <si>
    <t>4,27</t>
  </si>
  <si>
    <t>4,9105</t>
  </si>
  <si>
    <t>5
О</t>
  </si>
  <si>
    <t>ТЦ_103_2_0264054954_24.01.2022_01</t>
  </si>
  <si>
    <t>Комплектная трансформаторная подстанция КТП-ПКК-400/6/0,4 без трансформатора</t>
  </si>
  <si>
    <t>шт.</t>
  </si>
  <si>
    <t>5,81</t>
  </si>
  <si>
    <t>(Оборудование)</t>
  </si>
  <si>
    <t>Цена=1337000/1,2</t>
  </si>
  <si>
    <t>ФЕР33-04-015-01</t>
  </si>
  <si>
    <t>Устройство шин заземления опор ВЛ и подстанций</t>
  </si>
  <si>
    <t>10 м</t>
  </si>
  <si>
    <t>Объем=20 / 10</t>
  </si>
  <si>
    <t>М</t>
  </si>
  <si>
    <t>1,8</t>
  </si>
  <si>
    <t>4,14</t>
  </si>
  <si>
    <t>0,01</t>
  </si>
  <si>
    <t>0,023</t>
  </si>
  <si>
    <t>ФЕРм08-02-472-02</t>
  </si>
  <si>
    <t>Заземлитель горизонтальный из стали: полосовой сечением 160 мм2</t>
  </si>
  <si>
    <t>100 м</t>
  </si>
  <si>
    <t>0,2</t>
  </si>
  <si>
    <t>Объем=20/100</t>
  </si>
  <si>
    <t>14,4</t>
  </si>
  <si>
    <t>3,312</t>
  </si>
  <si>
    <t>0,4</t>
  </si>
  <si>
    <t>0,092</t>
  </si>
  <si>
    <t>Приказ № 812/пр от 21.12.2020 Прил. п.49.3</t>
  </si>
  <si>
    <t>НР Электротехнические установки на других объектах</t>
  </si>
  <si>
    <t>97</t>
  </si>
  <si>
    <t>Приказ № 774/пр от 11.12.2020 Прил. п.49.3</t>
  </si>
  <si>
    <t>СП Электротехнические установки на других объектах</t>
  </si>
  <si>
    <t>51</t>
  </si>
  <si>
    <t>ФССЦ-08.3.07.01-0041</t>
  </si>
  <si>
    <t>Прокат полосовой, горячекатаный, размер 40х4 мм</t>
  </si>
  <si>
    <t>т</t>
  </si>
  <si>
    <t>0,0252</t>
  </si>
  <si>
    <t>(Материалы для строительных работ)</t>
  </si>
  <si>
    <t>Объем=1,26*20/1000</t>
  </si>
  <si>
    <t>ФЕРм08-02-471-02</t>
  </si>
  <si>
    <t>Заземлитель вертикальный из угловой стали размером: 63х63х6 мм</t>
  </si>
  <si>
    <t>10 шт</t>
  </si>
  <si>
    <t>0,6</t>
  </si>
  <si>
    <t>Объем=6/10</t>
  </si>
  <si>
    <t>10,3</t>
  </si>
  <si>
    <t>7,107</t>
  </si>
  <si>
    <t>0,54</t>
  </si>
  <si>
    <t>0,3726</t>
  </si>
  <si>
    <t>ФССЦ-08.3.08.02-0024</t>
  </si>
  <si>
    <t>Уголок горячекатаный, размер 63х63 мм</t>
  </si>
  <si>
    <t>0,02886</t>
  </si>
  <si>
    <t>Объем=4,81*6/1000</t>
  </si>
  <si>
    <t>ПНР</t>
  </si>
  <si>
    <t>ФЕРп01-11-010-02</t>
  </si>
  <si>
    <t>Измерение сопротивления растеканию тока: контура с диагональю до 20 м</t>
  </si>
  <si>
    <t>измерение</t>
  </si>
  <si>
    <t>1,62</t>
  </si>
  <si>
    <t>Приказ № 812/пр от 21.12.2020 Прил. п.83</t>
  </si>
  <si>
    <t>НР Пусконаладочные работы: 'вхолостую' - 80%, 'под нагрузкой' - 20%</t>
  </si>
  <si>
    <t>74</t>
  </si>
  <si>
    <t>Приказ № 774/пр от 11.12.2020 Прил. п.83</t>
  </si>
  <si>
    <t>СП Пусконаладочные работы: 'вхолостую' - 80%, 'под нагрузкой' - 20%</t>
  </si>
  <si>
    <t>36</t>
  </si>
  <si>
    <t>ФЕРп01-12-020-01</t>
  </si>
  <si>
    <t>Испытание сборных и соединительных шин напряжением: до 11 кВ</t>
  </si>
  <si>
    <t>испытание</t>
  </si>
  <si>
    <t>7,29</t>
  </si>
  <si>
    <t>ФЕРп01-11-011-01</t>
  </si>
  <si>
    <t>Проверка наличия цепи между заземлителями и заземленными элементами</t>
  </si>
  <si>
    <t>100 измерений</t>
  </si>
  <si>
    <t>0,12</t>
  </si>
  <si>
    <t>12,96</t>
  </si>
  <si>
    <t>1,5552</t>
  </si>
  <si>
    <t>ФЕРп01-02-002-02</t>
  </si>
  <si>
    <t>Трансформатор силовой трехфазный масляный двухобмоточный напряжением: до 11 кВ, мощностью до 1,6 МВА</t>
  </si>
  <si>
    <t>шт</t>
  </si>
  <si>
    <t>10,8</t>
  </si>
  <si>
    <t>ФЕРп01-12-024-01</t>
  </si>
  <si>
    <t>Испытание изолятора опорного: отдельного одноэлементного</t>
  </si>
  <si>
    <t>2,43</t>
  </si>
  <si>
    <t>29,16</t>
  </si>
  <si>
    <t>ФЕРп01-03-008-01</t>
  </si>
  <si>
    <t>Выключатель: нагрузки напряжением до 11 кВ</t>
  </si>
  <si>
    <t>8,1</t>
  </si>
  <si>
    <t>16,2</t>
  </si>
  <si>
    <t>ФСЭМ-91.11.02-031</t>
  </si>
  <si>
    <t>Лаборатория передвижная измерительно-настроечная</t>
  </si>
  <si>
    <t>маш.-ч</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</si>
  <si>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</si>
  <si>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</si>
  <si>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</si>
  <si>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</si>
  <si>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</si>
  <si>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</si>
  <si>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</si>
  <si>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Строительные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</si>
  <si>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</si>
  <si>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</si>
  <si>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</si>
  <si>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</si>
  <si>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</si>
  <si>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Монтажные работы</t>
  </si>
  <si>
    <t xml:space="preserve">     Оборудование</t>
  </si>
  <si>
    <t xml:space="preserve">     Прочие затраты</t>
  </si>
  <si>
    <t xml:space="preserve">          Пусконаладочные работы</t>
  </si>
  <si>
    <t xml:space="preserve">               в том числе:</t>
  </si>
  <si>
    <t xml:space="preserve">                    оплата труда</t>
  </si>
  <si>
    <t xml:space="preserve">                    эксплуатация машин и механизмов</t>
  </si>
  <si>
    <t xml:space="preserve">                         в том числе оплата труда машинистов (ОТм)</t>
  </si>
  <si>
    <t xml:space="preserve">                    накладные расходы</t>
  </si>
  <si>
    <t xml:space="preserve">     Итого</t>
  </si>
  <si>
    <t xml:space="preserve">     Итого ФОТ (справочно)</t>
  </si>
  <si>
    <t xml:space="preserve">     Итого накладные расходы (справочно)</t>
  </si>
  <si>
    <t xml:space="preserve">     Итого СМР для расчета лимитированных затрат</t>
  </si>
  <si>
    <t xml:space="preserve">     Проектно-изыскательские работы не более 6%</t>
  </si>
  <si>
    <t xml:space="preserve">     Итого с оборудованием и прочими затратами</t>
  </si>
  <si>
    <t xml:space="preserve">  ВСЕГО по смете</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</si>
  <si>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</si>
  <si>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</si>
  <si>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</si>
  <si>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</si>
  <si>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</si>
  <si>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Год раскрытия информации: 2022</t>
  </si>
  <si>
    <t>Общая стоимость проекта, млн. руб. без НДС</t>
  </si>
  <si>
    <t xml:space="preserve">Ежегодные расходы на эксплуатацию объекта, млн. руб. без НДС </t>
  </si>
  <si>
    <t>12% на экспл</t>
  </si>
  <si>
    <t>Затраты на ремонт объекта, млн. руб. без НДС</t>
  </si>
  <si>
    <t>14 % на ремонт</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</si>
  <si>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</si>
  <si>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</si>
  <si>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</si>
  <si>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</si>
  <si>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</si>
  <si>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</si>
  <si>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</si>
  <si>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</si>
  <si>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</si>
  <si>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</si>
  <si>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</si>
  <si>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</si>
  <si>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</si>
  <si>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</si>
  <si>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</si>
  <si>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</si>
  <si>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</si>
  <si>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</si>
  <si>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</si>
  <si>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</si>
  <si>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Срок окупаемости (PP)</t>
  </si>
  <si>
    <t>лет</t>
  </si>
  <si>
    <t>Дисконтированный срок окупаемости (DРP)</t>
  </si>
  <si>
    <t>ремонт начнется с 5 года использования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</si>
</sst>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00"/>
    <numFmt numFmtId="168" formatCode="#,##0.000"/>
    <numFmt numFmtId="169" formatCode="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b/>
      <sz val="8"/>
      <color rgb="FF000000"/>
      <name val="Times New Roman"/>
      <family val="1"/>
      <charset val="204"/>
    </font>
    <font>
      <i/>
      <sz val="8"/>
      <color rgb="FF000000"/>
      <name val="Times New Roman"/>
      <family val="1"/>
      <charset val="204"/>
    </font>
    <font>
      <b/>
      <sz val="14"/>
      <color rgb="FF000000"/>
      <name val="Times New Roman"/>
      <family val="1"/>
      <charset val="204"/>
    </font>
    <font>
      <b/>
      <sz val="9"/>
      <color rgb="FF000000"/>
      <name val="Times New Roman"/>
      <family val="1"/>
      <charset val="204"/>
    </font>
    <font>
      <sz val="11"/>
      <color rgb="FF000000"/>
      <name val="Times New Roman"/>
      <family val="1"/>
      <charset val="204"/>
    </font>
    <font>
      <sz val="10"/>
      <color rgb="FF000000"/>
      <name val="Times New Roman"/>
      <family val="1"/>
      <charset val="204"/>
    </font>
    <font>
      <sz val="10"/>
      <color theme="1"/>
      <name val="Times New Roman"/>
      <family val="1"/>
      <charset val="204"/>
    </font>
    <font>
      <b/>
      <sz val="9"/>
      <name val="Times New Roman"/>
      <family val="1"/>
      <charset val="204"/>
    </font>
    <font>
      <sz val="7"/>
      <name val="Times New Roman"/>
      <family val="1"/>
      <charset val="204"/>
    </font>
    <font>
      <sz val="9"/>
      <name val="Times New Roman"/>
      <family val="1"/>
      <charset val="204"/>
    </font>
    <font>
      <sz val="8"/>
      <name val="Times New Roman"/>
      <family val="1"/>
      <charset val="204"/>
    </font>
    <font>
      <b/>
      <sz val="7"/>
      <name val="Times New Roman"/>
      <family val="1"/>
      <charset val="204"/>
    </font>
    <font>
      <sz val="9"/>
      <color rgb="FFFF000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000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indexed="64"/>
      </left>
      <right style="thin">
        <color indexed="64"/>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xf numFmtId="0" fontId="60" fillId="0" borderId="0"/>
    <xf numFmtId="9" fontId="1" fillId="0" borderId="0" applyFont="0" applyFill="0" applyBorder="0" applyAlignment="0" applyProtection="0"/>
  </cellStyleXfs>
  <cellXfs count="45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23" xfId="2" applyFont="1" applyBorder="1" applyAlignment="1">
      <alignment horizontal="justify"/>
    </xf>
    <xf numFmtId="0" fontId="40" fillId="0" borderId="23" xfId="2" applyFont="1" applyBorder="1" applyAlignment="1">
      <alignment horizontal="justify"/>
    </xf>
    <xf numFmtId="0" fontId="40" fillId="0" borderId="24" xfId="2" applyFont="1" applyBorder="1" applyAlignment="1">
      <alignment horizontal="justify"/>
    </xf>
    <xf numFmtId="0" fontId="41" fillId="0" borderId="23" xfId="2" applyFont="1" applyBorder="1" applyAlignment="1">
      <alignment vertical="top" wrapText="1"/>
    </xf>
    <xf numFmtId="0" fontId="41" fillId="0" borderId="25" xfId="2" applyFont="1" applyBorder="1" applyAlignment="1">
      <alignment vertical="top" wrapText="1"/>
    </xf>
    <xf numFmtId="0" fontId="41" fillId="0" borderId="24" xfId="2" applyFont="1" applyBorder="1" applyAlignment="1">
      <alignment vertical="top" wrapText="1"/>
    </xf>
    <xf numFmtId="0" fontId="40" fillId="0" borderId="23" xfId="2" applyFont="1" applyBorder="1" applyAlignment="1">
      <alignment horizontal="justify" vertical="top" wrapText="1"/>
    </xf>
    <xf numFmtId="0" fontId="40" fillId="0" borderId="24" xfId="2" applyFont="1" applyBorder="1" applyAlignment="1">
      <alignment vertical="top" wrapText="1"/>
    </xf>
    <xf numFmtId="0" fontId="40" fillId="0" borderId="27" xfId="2" applyFont="1" applyBorder="1" applyAlignment="1">
      <alignment vertical="top" wrapText="1"/>
    </xf>
    <xf numFmtId="0" fontId="40" fillId="0" borderId="25" xfId="2" applyFont="1" applyBorder="1" applyAlignment="1">
      <alignment vertical="top" wrapText="1"/>
    </xf>
    <xf numFmtId="0" fontId="41" fillId="0" borderId="25" xfId="2" applyFont="1" applyBorder="1" applyAlignment="1">
      <alignment horizontal="justify" vertical="top" wrapText="1"/>
    </xf>
    <xf numFmtId="0" fontId="41" fillId="0" borderId="23" xfId="2" applyFont="1" applyBorder="1" applyAlignment="1">
      <alignment horizontal="justify" vertical="top" wrapText="1"/>
    </xf>
    <xf numFmtId="0" fontId="40" fillId="0" borderId="28" xfId="2" applyFont="1" applyBorder="1" applyAlignment="1">
      <alignment vertical="top" wrapText="1"/>
    </xf>
    <xf numFmtId="0" fontId="41" fillId="0" borderId="24" xfId="2" applyFont="1" applyBorder="1" applyAlignment="1">
      <alignment horizontal="left" vertical="center" wrapText="1"/>
    </xf>
    <xf numFmtId="0" fontId="41" fillId="0" borderId="24" xfId="2" applyFont="1" applyBorder="1" applyAlignment="1">
      <alignment horizontal="center" vertical="center" wrapText="1"/>
    </xf>
    <xf numFmtId="0" fontId="40" fillId="0" borderId="25"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23" xfId="2" applyFont="1" applyBorder="1" applyAlignment="1">
      <alignment horizontal="center" vertical="center" wrapText="1"/>
    </xf>
    <xf numFmtId="0" fontId="40" fillId="0" borderId="23"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24" xfId="2" applyFont="1" applyBorder="1" applyAlignment="1">
      <alignment horizontal="center"/>
    </xf>
    <xf numFmtId="49" fontId="11" fillId="0" borderId="0" xfId="62" applyNumberFormat="1" applyFont="1" applyAlignment="1">
      <alignment horizontal="left" vertical="top"/>
    </xf>
    <xf numFmtId="0" fontId="40" fillId="0" borderId="24" xfId="2" applyFont="1" applyBorder="1" applyAlignment="1">
      <alignment horizontal="left" vertical="top" wrapText="1"/>
    </xf>
    <xf numFmtId="0" fontId="40" fillId="0" borderId="26"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7" fillId="0" borderId="0" xfId="1" applyFont="1"/>
    <xf numFmtId="0" fontId="39" fillId="0" borderId="0" xfId="1"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23"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23"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1" fillId="0" borderId="0" xfId="45" applyFont="1"/>
    <xf numFmtId="0" fontId="61" fillId="0" borderId="0" xfId="45" applyFont="1" applyAlignment="1">
      <alignment horizontal="right"/>
    </xf>
    <xf numFmtId="0" fontId="61" fillId="0" borderId="0" xfId="0" applyFont="1"/>
    <xf numFmtId="0" fontId="62" fillId="0" borderId="0" xfId="3" applyFont="1" applyAlignment="1">
      <alignment vertical="top"/>
    </xf>
    <xf numFmtId="0" fontId="61" fillId="0" borderId="0" xfId="3" applyFont="1"/>
    <xf numFmtId="0" fontId="61" fillId="0" borderId="0" xfId="3" applyFont="1" applyAlignment="1">
      <alignment vertical="top"/>
    </xf>
    <xf numFmtId="0" fontId="61" fillId="0" borderId="0" xfId="3" applyFont="1" applyAlignment="1">
      <alignment wrapText="1"/>
    </xf>
    <xf numFmtId="0" fontId="61" fillId="0" borderId="0" xfId="3" applyFont="1" applyAlignment="1">
      <alignment vertical="top" wrapText="1"/>
    </xf>
    <xf numFmtId="0" fontId="61" fillId="0" borderId="0" xfId="0" applyFont="1" applyAlignment="1">
      <alignment wrapText="1"/>
    </xf>
    <xf numFmtId="0" fontId="61" fillId="0" borderId="20" xfId="3" applyFont="1" applyBorder="1"/>
    <xf numFmtId="0" fontId="61" fillId="0" borderId="20" xfId="3" applyFont="1" applyBorder="1" applyAlignment="1">
      <alignment horizontal="right"/>
    </xf>
    <xf numFmtId="0" fontId="61" fillId="0" borderId="0" xfId="3" applyFont="1" applyAlignment="1">
      <alignment horizontal="left"/>
    </xf>
    <xf numFmtId="0" fontId="61" fillId="0" borderId="0" xfId="68" applyFont="1"/>
    <xf numFmtId="0" fontId="62" fillId="0" borderId="0" xfId="68" applyFont="1" applyAlignment="1">
      <alignment horizontal="center"/>
    </xf>
    <xf numFmtId="0" fontId="61" fillId="0" borderId="0" xfId="68" applyFont="1" applyAlignment="1">
      <alignment horizontal="left" vertical="top"/>
    </xf>
    <xf numFmtId="0" fontId="61" fillId="0" borderId="0" xfId="68" applyFont="1" applyAlignment="1">
      <alignment vertical="top"/>
    </xf>
    <xf numFmtId="0" fontId="61" fillId="0" borderId="0" xfId="68" applyFont="1" applyAlignment="1">
      <alignment horizontal="left"/>
    </xf>
    <xf numFmtId="0" fontId="61" fillId="0" borderId="20" xfId="68" applyFont="1" applyBorder="1"/>
    <xf numFmtId="0" fontId="61" fillId="0" borderId="20" xfId="68" applyFont="1" applyBorder="1" applyAlignment="1">
      <alignment vertical="top"/>
    </xf>
    <xf numFmtId="0" fontId="61" fillId="0" borderId="0" xfId="0" applyFont="1" applyAlignment="1">
      <alignment horizontal="left"/>
    </xf>
    <xf numFmtId="0" fontId="61" fillId="0" borderId="0" xfId="0" applyFont="1" applyAlignment="1">
      <alignment vertical="top"/>
    </xf>
    <xf numFmtId="0" fontId="63" fillId="0" borderId="0" xfId="0" applyFont="1" applyAlignment="1">
      <alignment horizontal="center" vertical="top"/>
    </xf>
    <xf numFmtId="0" fontId="64" fillId="0" borderId="0" xfId="0" applyFont="1" applyAlignment="1">
      <alignment horizontal="center"/>
    </xf>
    <xf numFmtId="0" fontId="61" fillId="0" borderId="20" xfId="0" applyFont="1" applyBorder="1" applyAlignment="1">
      <alignment horizontal="center"/>
    </xf>
    <xf numFmtId="0" fontId="63" fillId="0" borderId="0" xfId="0" applyFont="1"/>
    <xf numFmtId="3" fontId="61" fillId="0" borderId="0" xfId="0" applyNumberFormat="1" applyFont="1" applyAlignment="1">
      <alignment horizontal="right" vertical="top"/>
    </xf>
    <xf numFmtId="0" fontId="63" fillId="0" borderId="0" xfId="0" applyFont="1" applyAlignment="1">
      <alignment horizontal="center"/>
    </xf>
    <xf numFmtId="0" fontId="62" fillId="0" borderId="0" xfId="0" applyFont="1" applyAlignment="1">
      <alignment horizontal="left"/>
    </xf>
    <xf numFmtId="0" fontId="61" fillId="0" borderId="20" xfId="0" applyFont="1" applyBorder="1"/>
    <xf numFmtId="0" fontId="61" fillId="0" borderId="0" xfId="0" applyFont="1" applyAlignment="1">
      <alignment horizontal="center"/>
    </xf>
    <xf numFmtId="2" fontId="61" fillId="0" borderId="20" xfId="0" applyNumberFormat="1" applyFont="1" applyBorder="1"/>
    <xf numFmtId="49" fontId="61" fillId="0" borderId="20" xfId="0" applyNumberFormat="1" applyFont="1" applyBorder="1" applyAlignment="1">
      <alignment horizontal="right"/>
    </xf>
    <xf numFmtId="0" fontId="61" fillId="0" borderId="0" xfId="0" applyFont="1" applyAlignment="1">
      <alignment vertical="center" wrapText="1"/>
    </xf>
    <xf numFmtId="2" fontId="61" fillId="0" borderId="0" xfId="0" applyNumberFormat="1" applyFont="1"/>
    <xf numFmtId="49" fontId="61" fillId="0" borderId="0" xfId="0" applyNumberFormat="1" applyFont="1" applyAlignment="1">
      <alignment horizontal="right"/>
    </xf>
    <xf numFmtId="49" fontId="61" fillId="0" borderId="30" xfId="0" applyNumberFormat="1" applyFont="1" applyBorder="1" applyAlignment="1">
      <alignment horizontal="right"/>
    </xf>
    <xf numFmtId="2" fontId="61" fillId="0" borderId="30" xfId="0" applyNumberFormat="1" applyFont="1" applyBorder="1" applyAlignment="1">
      <alignment horizontal="right"/>
    </xf>
    <xf numFmtId="0" fontId="61" fillId="0" borderId="0" xfId="0" applyFont="1" applyAlignment="1">
      <alignment vertical="center"/>
    </xf>
    <xf numFmtId="0" fontId="61" fillId="0" borderId="31" xfId="0" applyFont="1" applyBorder="1" applyAlignment="1">
      <alignment horizontal="center" vertical="center" wrapText="1"/>
    </xf>
    <xf numFmtId="0" fontId="61" fillId="0" borderId="31" xfId="0" applyFont="1" applyBorder="1" applyAlignment="1">
      <alignment horizontal="center" vertical="center"/>
    </xf>
    <xf numFmtId="0" fontId="65" fillId="0" borderId="0" xfId="0" applyFont="1" applyAlignment="1">
      <alignment wrapText="1"/>
    </xf>
    <xf numFmtId="0" fontId="62" fillId="0" borderId="0" xfId="0" applyFont="1" applyAlignment="1">
      <alignment wrapText="1"/>
    </xf>
    <xf numFmtId="0" fontId="62" fillId="0" borderId="34" xfId="0" applyFont="1" applyBorder="1" applyAlignment="1">
      <alignment horizontal="center" vertical="top" wrapText="1"/>
    </xf>
    <xf numFmtId="0" fontId="62" fillId="0" borderId="29" xfId="0" applyFont="1" applyBorder="1" applyAlignment="1">
      <alignment horizontal="left" vertical="top" wrapText="1"/>
    </xf>
    <xf numFmtId="0" fontId="62" fillId="0" borderId="29" xfId="0" applyFont="1" applyBorder="1" applyAlignment="1">
      <alignment horizontal="center" vertical="top" wrapText="1"/>
    </xf>
    <xf numFmtId="4" fontId="62" fillId="0" borderId="29" xfId="0" applyNumberFormat="1" applyFont="1" applyBorder="1" applyAlignment="1">
      <alignment horizontal="right" vertical="top" wrapText="1"/>
    </xf>
    <xf numFmtId="3" fontId="62" fillId="0" borderId="35" xfId="0" applyNumberFormat="1" applyFont="1" applyBorder="1" applyAlignment="1">
      <alignment horizontal="right" vertical="top" wrapText="1"/>
    </xf>
    <xf numFmtId="0" fontId="61" fillId="0" borderId="5" xfId="0" applyFont="1" applyBorder="1" applyAlignment="1">
      <alignment vertical="center" wrapText="1"/>
    </xf>
    <xf numFmtId="0" fontId="61" fillId="0" borderId="0" xfId="0" applyFont="1" applyAlignment="1">
      <alignment horizontal="right" vertical="top" wrapText="1"/>
    </xf>
    <xf numFmtId="0" fontId="61" fillId="0" borderId="5" xfId="0" applyFont="1" applyBorder="1" applyAlignment="1">
      <alignment horizontal="center" vertical="center" wrapText="1"/>
    </xf>
    <xf numFmtId="0" fontId="61" fillId="0" borderId="0" xfId="0" applyFont="1" applyAlignment="1">
      <alignment horizontal="center" vertical="top" wrapText="1"/>
    </xf>
    <xf numFmtId="4" fontId="61" fillId="0" borderId="0" xfId="0" applyNumberFormat="1" applyFont="1" applyAlignment="1">
      <alignment horizontal="right" vertical="top" wrapText="1"/>
    </xf>
    <xf numFmtId="3" fontId="61" fillId="0" borderId="36" xfId="0" applyNumberFormat="1" applyFont="1" applyBorder="1" applyAlignment="1">
      <alignment horizontal="right" vertical="top" wrapText="1"/>
    </xf>
    <xf numFmtId="0" fontId="61" fillId="0" borderId="29" xfId="0" applyFont="1" applyBorder="1" applyAlignment="1">
      <alignment horizontal="center" vertical="top" wrapText="1"/>
    </xf>
    <xf numFmtId="4" fontId="61" fillId="0" borderId="29" xfId="0" applyNumberFormat="1" applyFont="1" applyBorder="1" applyAlignment="1">
      <alignment horizontal="right" vertical="top" wrapText="1"/>
    </xf>
    <xf numFmtId="3" fontId="61" fillId="0" borderId="35" xfId="0" applyNumberFormat="1" applyFont="1" applyBorder="1" applyAlignment="1">
      <alignment horizontal="right" vertical="top" wrapText="1"/>
    </xf>
    <xf numFmtId="0" fontId="62" fillId="0" borderId="5" xfId="0" applyFont="1" applyBorder="1" applyAlignment="1">
      <alignment horizontal="center" vertical="top" wrapText="1"/>
    </xf>
    <xf numFmtId="0" fontId="62" fillId="0" borderId="0" xfId="0" applyFont="1" applyAlignment="1">
      <alignment horizontal="left" vertical="top" wrapText="1"/>
    </xf>
    <xf numFmtId="0" fontId="61" fillId="0" borderId="0" xfId="0" applyFont="1" applyAlignment="1">
      <alignment horizontal="left" vertical="top"/>
    </xf>
    <xf numFmtId="0" fontId="61" fillId="0" borderId="0" xfId="0" applyFont="1" applyAlignment="1">
      <alignment vertical="top" wrapText="1"/>
    </xf>
    <xf numFmtId="0" fontId="62" fillId="0" borderId="0" xfId="0" applyFont="1" applyAlignment="1">
      <alignment horizontal="center" vertical="top" wrapText="1"/>
    </xf>
    <xf numFmtId="4" fontId="62" fillId="0" borderId="0" xfId="0" applyNumberFormat="1" applyFont="1" applyAlignment="1">
      <alignment horizontal="right" vertical="top" wrapText="1"/>
    </xf>
    <xf numFmtId="2" fontId="62" fillId="0" borderId="0" xfId="0" applyNumberFormat="1" applyFont="1" applyAlignment="1">
      <alignment horizontal="center" vertical="top" wrapText="1"/>
    </xf>
    <xf numFmtId="3" fontId="62" fillId="0" borderId="36" xfId="0" applyNumberFormat="1" applyFont="1" applyBorder="1" applyAlignment="1">
      <alignment horizontal="right" vertical="top" wrapText="1"/>
    </xf>
    <xf numFmtId="0" fontId="61" fillId="0" borderId="5" xfId="0" applyFont="1" applyBorder="1" applyAlignment="1">
      <alignment horizontal="center" vertical="top" wrapText="1"/>
    </xf>
    <xf numFmtId="0" fontId="61" fillId="0" borderId="0" xfId="0" applyFont="1" applyAlignment="1">
      <alignment horizontal="left" vertical="top" wrapText="1"/>
    </xf>
    <xf numFmtId="0" fontId="62" fillId="0" borderId="0" xfId="0" applyFont="1" applyAlignment="1">
      <alignment horizontal="right" vertical="top" wrapText="1"/>
    </xf>
    <xf numFmtId="4" fontId="61" fillId="0" borderId="0" xfId="0" applyNumberFormat="1" applyFont="1" applyAlignment="1">
      <alignment vertical="top"/>
    </xf>
    <xf numFmtId="2" fontId="61" fillId="0" borderId="0" xfId="0" applyNumberFormat="1" applyFont="1" applyAlignment="1">
      <alignment vertical="top"/>
    </xf>
    <xf numFmtId="3" fontId="61" fillId="0" borderId="0" xfId="0" applyNumberFormat="1" applyFont="1" applyAlignment="1">
      <alignment vertical="top"/>
    </xf>
    <xf numFmtId="0" fontId="61" fillId="0" borderId="34" xfId="0" applyFont="1" applyBorder="1"/>
    <xf numFmtId="0" fontId="62" fillId="0" borderId="29" xfId="0" applyFont="1" applyBorder="1" applyAlignment="1">
      <alignment horizontal="right" vertical="top" wrapText="1"/>
    </xf>
    <xf numFmtId="4" fontId="62" fillId="0" borderId="29" xfId="0" applyNumberFormat="1" applyFont="1" applyBorder="1" applyAlignment="1">
      <alignment horizontal="right" vertical="top"/>
    </xf>
    <xf numFmtId="0" fontId="62" fillId="0" borderId="29" xfId="0" applyFont="1" applyBorder="1" applyAlignment="1">
      <alignment horizontal="center" vertical="top"/>
    </xf>
    <xf numFmtId="3" fontId="62" fillId="0" borderId="35" xfId="0" applyNumberFormat="1" applyFont="1" applyBorder="1" applyAlignment="1">
      <alignment horizontal="right" vertical="top"/>
    </xf>
    <xf numFmtId="0" fontId="61" fillId="0" borderId="5" xfId="0" applyFont="1" applyBorder="1"/>
    <xf numFmtId="4" fontId="61" fillId="0" borderId="0" xfId="0" applyNumberFormat="1" applyFont="1" applyAlignment="1">
      <alignment horizontal="right" vertical="top"/>
    </xf>
    <xf numFmtId="0" fontId="61" fillId="0" borderId="0" xfId="0" applyFont="1" applyAlignment="1">
      <alignment horizontal="center" vertical="top"/>
    </xf>
    <xf numFmtId="3" fontId="61" fillId="0" borderId="36" xfId="0" applyNumberFormat="1" applyFont="1" applyBorder="1" applyAlignment="1">
      <alignment horizontal="right" vertical="top"/>
    </xf>
    <xf numFmtId="4" fontId="62" fillId="0" borderId="0" xfId="0" applyNumberFormat="1" applyFont="1" applyAlignment="1">
      <alignment horizontal="right" vertical="top"/>
    </xf>
    <xf numFmtId="0" fontId="62" fillId="0" borderId="0" xfId="0" applyFont="1" applyAlignment="1">
      <alignment horizontal="center" vertical="top"/>
    </xf>
    <xf numFmtId="3" fontId="62" fillId="0" borderId="36" xfId="0" applyNumberFormat="1" applyFont="1" applyBorder="1" applyAlignment="1">
      <alignment horizontal="right" vertical="top"/>
    </xf>
    <xf numFmtId="4" fontId="62" fillId="0" borderId="36" xfId="0" applyNumberFormat="1" applyFont="1" applyBorder="1" applyAlignment="1">
      <alignment horizontal="right" vertical="top"/>
    </xf>
    <xf numFmtId="2" fontId="62" fillId="0" borderId="0" xfId="0" applyNumberFormat="1" applyFont="1" applyAlignment="1">
      <alignment horizontal="center" vertical="top"/>
    </xf>
    <xf numFmtId="3" fontId="62" fillId="0" borderId="0" xfId="0" applyNumberFormat="1" applyFont="1" applyAlignment="1">
      <alignment horizontal="right" vertical="top"/>
    </xf>
    <xf numFmtId="0" fontId="61" fillId="0" borderId="29" xfId="0" applyFont="1" applyBorder="1"/>
    <xf numFmtId="0" fontId="66" fillId="0" borderId="0" xfId="69" applyFont="1"/>
    <xf numFmtId="0" fontId="61" fillId="0" borderId="0" xfId="69" applyFont="1" applyAlignment="1">
      <alignment horizontal="right" vertical="top"/>
    </xf>
    <xf numFmtId="0" fontId="60" fillId="0" borderId="0" xfId="69"/>
    <xf numFmtId="0" fontId="61" fillId="0" borderId="0" xfId="69" applyFont="1" applyAlignment="1">
      <alignment horizontal="right"/>
    </xf>
    <xf numFmtId="0" fontId="62" fillId="0" borderId="0" xfId="0" applyFont="1" applyAlignment="1">
      <alignment vertical="top" wrapText="1"/>
    </xf>
    <xf numFmtId="0" fontId="5" fillId="0" borderId="0" xfId="1" applyFont="1" applyAlignment="1">
      <alignment horizontal="center" vertical="center" wrapText="1"/>
    </xf>
    <xf numFmtId="0" fontId="15" fillId="0" borderId="0" xfId="1" applyFont="1" applyAlignment="1">
      <alignment wrapText="1"/>
    </xf>
    <xf numFmtId="0" fontId="13" fillId="0" borderId="0" xfId="1" applyFont="1" applyAlignment="1">
      <alignment horizontal="left" vertical="center" wrapText="1"/>
    </xf>
    <xf numFmtId="0" fontId="1" fillId="0" borderId="0" xfId="50" applyAlignment="1">
      <alignment wrapText="1"/>
    </xf>
    <xf numFmtId="0" fontId="1" fillId="0" borderId="0" xfId="50"/>
    <xf numFmtId="0" fontId="67" fillId="0" borderId="0" xfId="50" applyFont="1" applyAlignment="1">
      <alignment vertical="center" wrapText="1"/>
    </xf>
    <xf numFmtId="0" fontId="39" fillId="0" borderId="0" xfId="50" applyFont="1" applyAlignment="1">
      <alignment horizontal="center" wrapText="1"/>
    </xf>
    <xf numFmtId="0" fontId="68" fillId="0" borderId="0" xfId="50" applyFont="1" applyAlignment="1">
      <alignment horizontal="center"/>
    </xf>
    <xf numFmtId="0" fontId="69" fillId="0" borderId="31" xfId="50" applyFont="1" applyBorder="1" applyAlignment="1">
      <alignment horizontal="center" vertical="center" wrapText="1"/>
    </xf>
    <xf numFmtId="0" fontId="69" fillId="0" borderId="31" xfId="50" applyFont="1" applyBorder="1" applyAlignment="1">
      <alignment horizontal="center" vertical="center"/>
    </xf>
    <xf numFmtId="0" fontId="45" fillId="0" borderId="0" xfId="50" applyFont="1"/>
    <xf numFmtId="0" fontId="70" fillId="0" borderId="0" xfId="50" applyFont="1"/>
    <xf numFmtId="0" fontId="71" fillId="0" borderId="31" xfId="50" applyFont="1" applyBorder="1" applyAlignment="1">
      <alignment vertical="center" wrapText="1"/>
    </xf>
    <xf numFmtId="168" fontId="71" fillId="0" borderId="31" xfId="50" applyNumberFormat="1" applyFont="1" applyBorder="1" applyAlignment="1">
      <alignment horizontal="center" vertical="center"/>
    </xf>
    <xf numFmtId="3" fontId="71" fillId="0" borderId="31" xfId="50" applyNumberFormat="1" applyFont="1" applyBorder="1" applyAlignment="1">
      <alignment horizontal="center" vertical="center"/>
    </xf>
    <xf numFmtId="9" fontId="71" fillId="0" borderId="31" xfId="50" applyNumberFormat="1" applyFont="1" applyBorder="1" applyAlignment="1">
      <alignment horizontal="center" vertical="center"/>
    </xf>
    <xf numFmtId="169" fontId="71" fillId="0" borderId="31" xfId="50" applyNumberFormat="1" applyFont="1" applyBorder="1" applyAlignment="1">
      <alignment horizontal="center" vertical="center"/>
    </xf>
    <xf numFmtId="9" fontId="0" fillId="0" borderId="0" xfId="70" applyFont="1" applyProtection="1"/>
    <xf numFmtId="0" fontId="71" fillId="0" borderId="0" xfId="50" applyFont="1" applyAlignment="1">
      <alignment vertical="center" wrapText="1"/>
    </xf>
    <xf numFmtId="169" fontId="71" fillId="0" borderId="0" xfId="50" applyNumberFormat="1" applyFont="1" applyAlignment="1">
      <alignment horizontal="center" vertical="center"/>
    </xf>
    <xf numFmtId="0" fontId="71" fillId="0" borderId="0" xfId="50" applyFont="1"/>
    <xf numFmtId="0" fontId="69" fillId="26" borderId="31" xfId="50" applyFont="1" applyFill="1" applyBorder="1" applyAlignment="1">
      <alignment horizontal="left" vertical="center" wrapText="1"/>
    </xf>
    <xf numFmtId="0" fontId="69" fillId="26" borderId="31" xfId="50" applyFont="1" applyFill="1" applyBorder="1" applyAlignment="1">
      <alignment horizontal="center" vertical="center"/>
    </xf>
    <xf numFmtId="167" fontId="71" fillId="0" borderId="31" xfId="50" applyNumberFormat="1" applyFont="1" applyBorder="1" applyAlignment="1">
      <alignment horizontal="center" vertical="center"/>
    </xf>
    <xf numFmtId="0" fontId="71" fillId="0" borderId="0" xfId="50" applyFont="1" applyAlignment="1">
      <alignment vertical="center"/>
    </xf>
    <xf numFmtId="0" fontId="69" fillId="26" borderId="37" xfId="50" applyFont="1" applyFill="1" applyBorder="1" applyAlignment="1">
      <alignment horizontal="left" vertical="center" wrapText="1"/>
    </xf>
    <xf numFmtId="0" fontId="69" fillId="26" borderId="37" xfId="50" applyFont="1" applyFill="1" applyBorder="1" applyAlignment="1">
      <alignment horizontal="center" vertical="center"/>
    </xf>
    <xf numFmtId="0" fontId="69" fillId="27" borderId="31" xfId="50" applyFont="1" applyFill="1" applyBorder="1" applyAlignment="1">
      <alignment horizontal="left" vertical="center"/>
    </xf>
    <xf numFmtId="0" fontId="71" fillId="27" borderId="31" xfId="50" applyFont="1" applyFill="1" applyBorder="1" applyAlignment="1">
      <alignment horizontal="center" vertical="center"/>
    </xf>
    <xf numFmtId="168" fontId="69" fillId="0" borderId="31" xfId="50" applyNumberFormat="1" applyFont="1" applyBorder="1" applyAlignment="1">
      <alignment horizontal="center" vertical="center"/>
    </xf>
    <xf numFmtId="168" fontId="69" fillId="27" borderId="31" xfId="50" applyNumberFormat="1" applyFont="1" applyFill="1" applyBorder="1" applyAlignment="1">
      <alignment horizontal="center" vertical="center"/>
    </xf>
    <xf numFmtId="0" fontId="2" fillId="0" borderId="0" xfId="50" applyFont="1"/>
    <xf numFmtId="0" fontId="2" fillId="27" borderId="0" xfId="50" applyFont="1" applyFill="1"/>
    <xf numFmtId="0" fontId="69" fillId="0" borderId="31" xfId="50" applyFont="1" applyBorder="1" applyAlignment="1">
      <alignment vertical="center" wrapText="1"/>
    </xf>
    <xf numFmtId="0" fontId="69" fillId="0" borderId="32" xfId="50" applyFont="1" applyBorder="1" applyAlignment="1">
      <alignment vertical="center" wrapText="1"/>
    </xf>
    <xf numFmtId="168" fontId="69" fillId="0" borderId="33" xfId="50" applyNumberFormat="1" applyFont="1" applyBorder="1" applyAlignment="1">
      <alignment horizontal="center" vertical="center"/>
    </xf>
    <xf numFmtId="0" fontId="72" fillId="0" borderId="0" xfId="50" applyFont="1"/>
    <xf numFmtId="0" fontId="71" fillId="0" borderId="31" xfId="50" applyFont="1" applyBorder="1" applyAlignment="1">
      <alignment horizontal="center" vertical="center"/>
    </xf>
    <xf numFmtId="0" fontId="1" fillId="0" borderId="0" xfId="50" applyAlignment="1">
      <alignment vertical="center"/>
    </xf>
    <xf numFmtId="168" fontId="71" fillId="27" borderId="31" xfId="50" applyNumberFormat="1" applyFont="1" applyFill="1" applyBorder="1" applyAlignment="1">
      <alignment horizontal="center" vertical="center"/>
    </xf>
    <xf numFmtId="168" fontId="70" fillId="0" borderId="31" xfId="50" applyNumberFormat="1" applyFont="1" applyBorder="1" applyAlignment="1">
      <alignment vertical="center"/>
    </xf>
    <xf numFmtId="168" fontId="1" fillId="0" borderId="31" xfId="50" applyNumberFormat="1" applyBorder="1" applyAlignment="1">
      <alignment vertical="center"/>
    </xf>
    <xf numFmtId="0" fontId="69" fillId="0" borderId="0" xfId="50" applyFont="1" applyAlignment="1">
      <alignment vertical="center" wrapText="1"/>
    </xf>
    <xf numFmtId="3" fontId="69" fillId="0" borderId="0" xfId="50" applyNumberFormat="1" applyFont="1" applyAlignment="1">
      <alignment horizontal="center" vertical="center"/>
    </xf>
    <xf numFmtId="0" fontId="69" fillId="26" borderId="31" xfId="50" applyFont="1" applyFill="1" applyBorder="1" applyAlignment="1">
      <alignment vertical="center" wrapText="1"/>
    </xf>
    <xf numFmtId="3" fontId="69" fillId="26" borderId="31" xfId="50" applyNumberFormat="1" applyFont="1" applyFill="1" applyBorder="1" applyAlignment="1">
      <alignment horizontal="center" vertical="center" wrapText="1"/>
    </xf>
    <xf numFmtId="0" fontId="69" fillId="0" borderId="0" xfId="50" applyFont="1" applyAlignment="1">
      <alignment horizontal="center" vertical="center"/>
    </xf>
    <xf numFmtId="0" fontId="73" fillId="0" borderId="0" xfId="50" applyFont="1" applyAlignment="1">
      <alignment vertical="center"/>
    </xf>
    <xf numFmtId="0" fontId="69" fillId="0" borderId="31" xfId="50" applyFont="1" applyBorder="1" applyAlignment="1">
      <alignment horizontal="left" vertical="center" wrapText="1"/>
    </xf>
    <xf numFmtId="0" fontId="72" fillId="0" borderId="0" xfId="50" applyFont="1" applyAlignment="1">
      <alignment vertical="center"/>
    </xf>
    <xf numFmtId="0" fontId="70" fillId="0" borderId="0" xfId="50" applyFont="1" applyAlignment="1">
      <alignment vertical="center"/>
    </xf>
    <xf numFmtId="0" fontId="72" fillId="0" borderId="0" xfId="50" applyFont="1" applyAlignment="1">
      <alignment wrapText="1"/>
    </xf>
    <xf numFmtId="49" fontId="70" fillId="0" borderId="0" xfId="50" applyNumberFormat="1" applyFont="1"/>
    <xf numFmtId="0" fontId="74" fillId="0" borderId="0" xfId="50" applyFont="1" applyAlignment="1">
      <alignment wrapText="1"/>
    </xf>
    <xf numFmtId="0" fontId="58" fillId="0" borderId="0" xfId="1" applyFont="1" applyAlignment="1">
      <alignment vertical="center"/>
    </xf>
    <xf numFmtId="0" fontId="0" fillId="0" borderId="0" xfId="50" applyFont="1"/>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25" borderId="0" xfId="1" applyFont="1" applyFill="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49" fontId="71" fillId="0" borderId="0" xfId="50" applyNumberFormat="1" applyFont="1" applyAlignment="1">
      <alignment horizontal="left" vertical="center" wrapText="1"/>
    </xf>
    <xf numFmtId="49" fontId="71" fillId="28" borderId="0" xfId="50" applyNumberFormat="1" applyFont="1" applyFill="1" applyAlignment="1">
      <alignment horizontal="left" vertical="center" wrapText="1"/>
    </xf>
    <xf numFmtId="0" fontId="71" fillId="0" borderId="0" xfId="50" applyFont="1" applyAlignment="1">
      <alignment horizontal="left" vertical="center" wrapText="1"/>
    </xf>
    <xf numFmtId="0" fontId="69" fillId="26" borderId="37" xfId="50" applyFont="1" applyFill="1" applyBorder="1" applyAlignment="1">
      <alignment horizontal="left" vertical="center" wrapText="1"/>
    </xf>
    <xf numFmtId="0" fontId="69" fillId="26" borderId="2" xfId="50" applyFont="1" applyFill="1" applyBorder="1" applyAlignment="1">
      <alignment horizontal="left" vertical="center" wrapText="1"/>
    </xf>
    <xf numFmtId="0" fontId="69" fillId="26" borderId="37" xfId="50" applyFont="1" applyFill="1" applyBorder="1" applyAlignment="1">
      <alignment horizontal="center" vertical="center"/>
    </xf>
    <xf numFmtId="0" fontId="69" fillId="26" borderId="2" xfId="50" applyFont="1" applyFill="1" applyBorder="1" applyAlignment="1">
      <alignment horizontal="center" vertical="center"/>
    </xf>
    <xf numFmtId="0" fontId="69" fillId="26" borderId="31" xfId="50" applyFont="1" applyFill="1" applyBorder="1" applyAlignment="1">
      <alignment horizontal="center" vertic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0" fillId="0" borderId="24" xfId="2" applyFont="1" applyBorder="1" applyAlignment="1">
      <alignment horizontal="left" vertical="top" wrapText="1"/>
    </xf>
    <xf numFmtId="0" fontId="40" fillId="0" borderId="27" xfId="2" applyFont="1" applyBorder="1" applyAlignment="1">
      <alignment horizontal="left" vertical="top" wrapText="1"/>
    </xf>
    <xf numFmtId="0" fontId="40" fillId="0" borderId="25"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48" fillId="0" borderId="0" xfId="2" applyFont="1" applyAlignment="1">
      <alignment horizontal="center"/>
    </xf>
    <xf numFmtId="0" fontId="63" fillId="0" borderId="29" xfId="69" applyFont="1" applyBorder="1" applyAlignment="1">
      <alignment horizontal="center" vertical="center"/>
    </xf>
    <xf numFmtId="0" fontId="61" fillId="0" borderId="0" xfId="0" applyFont="1" applyAlignment="1">
      <alignment horizontal="left" vertical="top" wrapText="1"/>
    </xf>
    <xf numFmtId="0" fontId="62" fillId="0" borderId="0" xfId="0" applyFont="1" applyAlignment="1">
      <alignment horizontal="left" vertical="top" wrapText="1"/>
    </xf>
    <xf numFmtId="0" fontId="63" fillId="0" borderId="20" xfId="69" applyFont="1" applyBorder="1" applyAlignment="1">
      <alignment horizontal="left" vertical="top"/>
    </xf>
    <xf numFmtId="0" fontId="62" fillId="0" borderId="29" xfId="0" applyFont="1" applyBorder="1" applyAlignment="1">
      <alignment horizontal="left" vertical="top" wrapText="1"/>
    </xf>
    <xf numFmtId="0" fontId="61" fillId="0" borderId="29" xfId="0" applyFont="1" applyBorder="1" applyAlignment="1">
      <alignment horizontal="left" vertical="top" wrapText="1"/>
    </xf>
    <xf numFmtId="0" fontId="62" fillId="0" borderId="32" xfId="0" applyFont="1" applyBorder="1" applyAlignment="1">
      <alignment horizontal="left" vertical="center" wrapText="1"/>
    </xf>
    <xf numFmtId="0" fontId="62" fillId="0" borderId="30" xfId="0" applyFont="1" applyBorder="1" applyAlignment="1">
      <alignment horizontal="left" vertical="center" wrapText="1"/>
    </xf>
    <xf numFmtId="0" fontId="62" fillId="0" borderId="33" xfId="0" applyFont="1" applyBorder="1" applyAlignment="1">
      <alignment horizontal="left" vertical="center" wrapText="1"/>
    </xf>
    <xf numFmtId="0" fontId="61" fillId="0" borderId="36" xfId="0" applyFont="1" applyBorder="1" applyAlignment="1">
      <alignment horizontal="left" vertical="top" wrapText="1"/>
    </xf>
    <xf numFmtId="0" fontId="61" fillId="0" borderId="31" xfId="0" applyFont="1" applyBorder="1" applyAlignment="1">
      <alignment horizontal="center" vertical="center" wrapText="1"/>
    </xf>
    <xf numFmtId="0" fontId="61" fillId="0" borderId="31" xfId="0" applyFont="1" applyBorder="1" applyAlignment="1">
      <alignment horizontal="center" vertical="center"/>
    </xf>
    <xf numFmtId="0" fontId="65" fillId="0" borderId="32" xfId="0" applyFont="1" applyBorder="1" applyAlignment="1">
      <alignment horizontal="left" vertical="center" wrapText="1"/>
    </xf>
    <xf numFmtId="0" fontId="65" fillId="0" borderId="30" xfId="0" applyFont="1" applyBorder="1" applyAlignment="1">
      <alignment horizontal="left" vertical="center" wrapText="1"/>
    </xf>
    <xf numFmtId="0" fontId="65" fillId="0" borderId="33" xfId="0" applyFont="1" applyBorder="1" applyAlignment="1">
      <alignment horizontal="left" vertical="center" wrapText="1"/>
    </xf>
    <xf numFmtId="0" fontId="61" fillId="0" borderId="30" xfId="0" applyFont="1" applyBorder="1" applyAlignment="1">
      <alignment horizontal="center"/>
    </xf>
    <xf numFmtId="0" fontId="63" fillId="0" borderId="29" xfId="0" applyFont="1" applyBorder="1" applyAlignment="1">
      <alignment horizontal="center" vertical="top"/>
    </xf>
    <xf numFmtId="0" fontId="61" fillId="0" borderId="20" xfId="0" applyFont="1" applyBorder="1" applyAlignment="1">
      <alignment horizontal="center" wrapText="1"/>
    </xf>
    <xf numFmtId="0" fontId="63" fillId="0" borderId="29" xfId="0" applyFont="1" applyBorder="1" applyAlignment="1">
      <alignment horizontal="center"/>
    </xf>
    <xf numFmtId="0" fontId="61" fillId="0" borderId="20" xfId="3" applyFont="1" applyBorder="1" applyAlignment="1">
      <alignment horizontal="center"/>
    </xf>
    <xf numFmtId="0" fontId="61" fillId="0" borderId="29" xfId="3" applyFont="1" applyBorder="1" applyAlignment="1">
      <alignment horizontal="left"/>
    </xf>
    <xf numFmtId="0" fontId="61" fillId="0" borderId="0" xfId="3" applyFont="1" applyAlignment="1">
      <alignment horizontal="left"/>
    </xf>
    <xf numFmtId="0" fontId="61" fillId="0" borderId="0" xfId="68" applyFont="1" applyAlignment="1">
      <alignment horizontal="left" vertical="top" wrapText="1"/>
    </xf>
    <xf numFmtId="0" fontId="61" fillId="0" borderId="0" xfId="0" applyFont="1" applyAlignment="1">
      <alignment horizontal="center" wrapText="1"/>
    </xf>
    <xf numFmtId="0" fontId="62" fillId="0" borderId="0" xfId="3" applyFont="1" applyAlignment="1">
      <alignment horizontal="left" vertical="top"/>
    </xf>
    <xf numFmtId="0" fontId="61" fillId="0" borderId="0" xfId="3" applyFont="1" applyAlignment="1">
      <alignment horizontal="left" vertical="top"/>
    </xf>
    <xf numFmtId="0" fontId="61" fillId="0" borderId="0" xfId="3" applyFont="1" applyAlignment="1">
      <alignment horizontal="left" vertical="top" wrapText="1"/>
    </xf>
    <xf numFmtId="0" fontId="64" fillId="0" borderId="0" xfId="0" applyFont="1" applyAlignment="1">
      <alignment horizont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9"/>
    <cellStyle name="Обычный 12 2" xfId="40"/>
    <cellStyle name="Обычный 2" xfId="3"/>
    <cellStyle name="Обычный 2 2" xfId="62"/>
    <cellStyle name="Обычный 25"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xfId="70"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208762</xdr:colOff>
      <xdr:row>45</xdr:row>
      <xdr:rowOff>46548</xdr:rowOff>
    </xdr:to>
    <xdr:pic>
      <xdr:nvPicPr>
        <xdr:cNvPr id="2" name="Рисунок 1">
          <a:extLst>
            <a:ext uri="{FF2B5EF4-FFF2-40B4-BE49-F238E27FC236}">
              <a16:creationId xmlns="" xmlns:a16="http://schemas.microsoft.com/office/drawing/2014/main" id="{49FD8EFE-4167-47AA-B098-5305DB7ADEC6}"/>
            </a:ext>
          </a:extLst>
        </xdr:cNvPr>
        <xdr:cNvPicPr>
          <a:picLocks noChangeAspect="1"/>
        </xdr:cNvPicPr>
      </xdr:nvPicPr>
      <xdr:blipFill>
        <a:blip xmlns:r="http://schemas.openxmlformats.org/officeDocument/2006/relationships" r:embed="rId1"/>
        <a:stretch>
          <a:fillRect/>
        </a:stretch>
      </xdr:blipFill>
      <xdr:spPr>
        <a:xfrm>
          <a:off x="0" y="0"/>
          <a:ext cx="6304762" cy="86190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be\&#1044;&#1072;&#1085;&#1085;&#1099;&#1077;%20&#1076;&#1083;&#1103;%20&#1080;&#1085;&#1074;&#1077;&#1089;&#1090;.%20&#1087;&#1088;&#1086;&#1075;&#1088;&#1072;&#1084;&#1084;&#1099;\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uratova/AppData/Local/Microsoft/Windows/INetCache/Content.Outlook/TT3YB7FS/&#1042;&#1051;-10&#1082;&#1042;%20&#1060;-8%20&#1064;&#1072;&#1082;&#1096;&#1072;%20&#1062;&#1069;&#1057;-&#1048;&#1058;&#1054;&#104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 Ан. эк. эффект (2)"/>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 эк. эффект"/>
      <sheetName val="6.1. Паспорт сетевой график"/>
      <sheetName val="6.2. Паспорт фин осв ввод"/>
      <sheetName val="7. Паспорт отчет о закупке"/>
      <sheetName val="8. Общие сведения"/>
      <sheetName val="9. ЛСР"/>
      <sheetName val="10. Карта"/>
    </sheetNames>
    <sheetDataSet>
      <sheetData sheetId="0"/>
      <sheetData sheetId="1"/>
      <sheetData sheetId="2">
        <row r="8">
          <cell r="A8" t="str">
            <v>ГУП "РЭС"</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8"/>
  <sheetViews>
    <sheetView view="pageBreakPreview" topLeftCell="A19" zoomScale="70" zoomScaleSheetLayoutView="70" workbookViewId="0">
      <selection activeCell="A15" sqref="A15:C15"/>
    </sheetView>
  </sheetViews>
  <sheetFormatPr defaultRowHeight="15" x14ac:dyDescent="0.25"/>
  <cols>
    <col min="1" max="1" width="6.140625" style="140" customWidth="1"/>
    <col min="2" max="2" width="53.5703125" style="1" customWidth="1"/>
    <col min="3" max="3" width="91.42578125" style="13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7"/>
      <c r="C1" s="128" t="s">
        <v>69</v>
      </c>
    </row>
    <row r="2" spans="1:22" s="7" customFormat="1" ht="18.75" customHeight="1" x14ac:dyDescent="0.2">
      <c r="A2" s="137"/>
      <c r="C2" s="128" t="s">
        <v>11</v>
      </c>
    </row>
    <row r="3" spans="1:22" s="7" customFormat="1" ht="18.75" x14ac:dyDescent="0.2">
      <c r="A3" s="138"/>
      <c r="C3" s="128" t="s">
        <v>68</v>
      </c>
    </row>
    <row r="4" spans="1:22" s="7" customFormat="1" ht="18.75" x14ac:dyDescent="0.3">
      <c r="A4" s="138"/>
      <c r="C4" s="129"/>
      <c r="H4" s="11"/>
    </row>
    <row r="5" spans="1:22" s="7" customFormat="1" ht="15.75" x14ac:dyDescent="0.25">
      <c r="A5" s="326" t="s">
        <v>509</v>
      </c>
      <c r="B5" s="326"/>
      <c r="C5" s="326"/>
      <c r="D5" s="123"/>
      <c r="E5" s="123"/>
      <c r="F5" s="123"/>
      <c r="G5" s="123"/>
      <c r="H5" s="123"/>
      <c r="I5" s="123"/>
      <c r="J5" s="123"/>
    </row>
    <row r="6" spans="1:22" s="7" customFormat="1" ht="18.75" x14ac:dyDescent="0.3">
      <c r="A6" s="138"/>
      <c r="C6" s="129"/>
      <c r="H6" s="11"/>
    </row>
    <row r="7" spans="1:22" s="7" customFormat="1" ht="18.75" x14ac:dyDescent="0.2">
      <c r="A7" s="330" t="s">
        <v>10</v>
      </c>
      <c r="B7" s="330"/>
      <c r="C7" s="330"/>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31" t="s">
        <v>520</v>
      </c>
      <c r="B9" s="331"/>
      <c r="C9" s="331"/>
      <c r="D9" s="6"/>
      <c r="E9" s="6"/>
      <c r="F9" s="6"/>
      <c r="G9" s="6"/>
      <c r="H9" s="6"/>
      <c r="I9" s="9"/>
      <c r="J9" s="9"/>
      <c r="K9" s="9"/>
      <c r="L9" s="9"/>
      <c r="M9" s="9"/>
      <c r="N9" s="9"/>
      <c r="O9" s="9"/>
      <c r="P9" s="9"/>
      <c r="Q9" s="9"/>
      <c r="R9" s="9"/>
      <c r="S9" s="9"/>
      <c r="T9" s="9"/>
      <c r="U9" s="9"/>
      <c r="V9" s="9"/>
    </row>
    <row r="10" spans="1:22" s="7" customFormat="1" ht="18.75" x14ac:dyDescent="0.2">
      <c r="A10" s="327" t="s">
        <v>9</v>
      </c>
      <c r="B10" s="327"/>
      <c r="C10" s="327"/>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32" t="s">
        <v>529</v>
      </c>
      <c r="B12" s="332"/>
      <c r="C12" s="332"/>
      <c r="D12" s="6"/>
      <c r="E12" s="6"/>
      <c r="F12" s="6"/>
      <c r="G12" s="6"/>
      <c r="H12" s="6"/>
      <c r="I12" s="9"/>
      <c r="J12" s="9"/>
      <c r="K12" s="9"/>
      <c r="L12" s="9"/>
      <c r="M12" s="9"/>
      <c r="N12" s="9"/>
      <c r="O12" s="9"/>
      <c r="P12" s="9"/>
      <c r="Q12" s="9"/>
      <c r="R12" s="9"/>
      <c r="S12" s="9"/>
      <c r="T12" s="9"/>
      <c r="U12" s="9"/>
      <c r="V12" s="9"/>
    </row>
    <row r="13" spans="1:22" s="7" customFormat="1" ht="18.75" x14ac:dyDescent="0.2">
      <c r="A13" s="327" t="s">
        <v>8</v>
      </c>
      <c r="B13" s="327"/>
      <c r="C13" s="327"/>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31" t="s">
        <v>530</v>
      </c>
      <c r="B15" s="331"/>
      <c r="C15" s="331"/>
      <c r="D15" s="6"/>
      <c r="E15" s="6"/>
      <c r="F15" s="6"/>
      <c r="G15" s="6"/>
      <c r="H15" s="6"/>
      <c r="I15" s="6"/>
      <c r="J15" s="6"/>
      <c r="K15" s="6"/>
      <c r="L15" s="6"/>
      <c r="M15" s="6"/>
      <c r="N15" s="6"/>
      <c r="O15" s="6"/>
      <c r="P15" s="6"/>
      <c r="Q15" s="6"/>
      <c r="R15" s="6"/>
      <c r="S15" s="6"/>
      <c r="T15" s="6"/>
      <c r="U15" s="6"/>
      <c r="V15" s="6"/>
    </row>
    <row r="16" spans="1:22" s="2" customFormat="1" ht="15" customHeight="1" x14ac:dyDescent="0.2">
      <c r="A16" s="327" t="s">
        <v>7</v>
      </c>
      <c r="B16" s="327"/>
      <c r="C16" s="327"/>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28" t="s">
        <v>472</v>
      </c>
      <c r="B18" s="329"/>
      <c r="C18" s="329"/>
      <c r="D18" s="5"/>
      <c r="E18" s="5"/>
      <c r="F18" s="5"/>
      <c r="G18" s="5"/>
      <c r="H18" s="5"/>
      <c r="I18" s="5"/>
      <c r="J18" s="5"/>
      <c r="K18" s="5"/>
      <c r="L18" s="5"/>
      <c r="M18" s="5"/>
      <c r="N18" s="5"/>
      <c r="O18" s="5"/>
      <c r="P18" s="5"/>
      <c r="Q18" s="5"/>
      <c r="R18" s="5"/>
      <c r="S18" s="5"/>
      <c r="T18" s="5"/>
      <c r="U18" s="5"/>
      <c r="V18" s="5"/>
    </row>
    <row r="19" spans="1:22" s="2" customFormat="1" ht="15" customHeight="1" x14ac:dyDescent="0.2">
      <c r="A19" s="127"/>
      <c r="B19" s="4"/>
      <c r="C19" s="127"/>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9" t="s">
        <v>65</v>
      </c>
      <c r="B22" s="30" t="s">
        <v>310</v>
      </c>
      <c r="C22" s="26" t="s">
        <v>496</v>
      </c>
      <c r="D22" s="4"/>
      <c r="E22" s="4"/>
      <c r="F22" s="4"/>
      <c r="G22" s="4"/>
      <c r="H22" s="4"/>
      <c r="I22" s="3"/>
      <c r="J22" s="3"/>
      <c r="K22" s="3"/>
      <c r="L22" s="3"/>
      <c r="M22" s="3"/>
      <c r="N22" s="3"/>
      <c r="O22" s="3"/>
      <c r="P22" s="3"/>
      <c r="Q22" s="3"/>
      <c r="R22" s="3"/>
      <c r="S22" s="3"/>
    </row>
    <row r="23" spans="1:22" s="2" customFormat="1" ht="41.25" customHeight="1" x14ac:dyDescent="0.2">
      <c r="A23" s="139" t="s">
        <v>64</v>
      </c>
      <c r="B23" s="21" t="s">
        <v>493</v>
      </c>
      <c r="C23" s="26" t="str">
        <f>$A$15</f>
        <v>Строительство   КТПН 6/04кВ  в центрах питания с трансформаторам  250 кВА. с.Н-Березовка  ул.Горная</v>
      </c>
      <c r="D23" s="4"/>
      <c r="E23" s="4"/>
      <c r="F23" s="4"/>
      <c r="G23" s="4"/>
      <c r="H23" s="4"/>
      <c r="I23" s="3"/>
      <c r="J23" s="3"/>
      <c r="K23" s="3"/>
      <c r="L23" s="3"/>
      <c r="M23" s="3"/>
      <c r="N23" s="3"/>
      <c r="O23" s="3"/>
      <c r="P23" s="3"/>
      <c r="Q23" s="3"/>
      <c r="R23" s="3"/>
      <c r="S23" s="3"/>
    </row>
    <row r="24" spans="1:22" s="23" customFormat="1" ht="58.5" customHeight="1" x14ac:dyDescent="0.2">
      <c r="A24" s="139" t="s">
        <v>63</v>
      </c>
      <c r="B24" s="29" t="s">
        <v>421</v>
      </c>
      <c r="C24" s="26" t="s">
        <v>516</v>
      </c>
      <c r="D24" s="25"/>
      <c r="E24" s="25"/>
      <c r="F24" s="25"/>
      <c r="G24" s="25"/>
      <c r="H24" s="24"/>
      <c r="I24" s="24"/>
      <c r="J24" s="24"/>
      <c r="K24" s="24"/>
      <c r="L24" s="24"/>
      <c r="M24" s="24"/>
      <c r="N24" s="24"/>
      <c r="O24" s="24"/>
      <c r="P24" s="24"/>
      <c r="Q24" s="24"/>
      <c r="R24" s="24"/>
    </row>
    <row r="25" spans="1:22" s="23" customFormat="1" ht="42.75" customHeight="1" x14ac:dyDescent="0.2">
      <c r="A25" s="139" t="s">
        <v>62</v>
      </c>
      <c r="B25" s="29" t="s">
        <v>75</v>
      </c>
      <c r="C25" s="26" t="s">
        <v>517</v>
      </c>
      <c r="D25" s="25"/>
      <c r="E25" s="25"/>
      <c r="F25" s="25"/>
      <c r="G25" s="25"/>
      <c r="H25" s="24"/>
      <c r="I25" s="24"/>
      <c r="J25" s="24"/>
      <c r="K25" s="24"/>
      <c r="L25" s="24"/>
      <c r="M25" s="24"/>
      <c r="N25" s="24"/>
      <c r="O25" s="24"/>
      <c r="P25" s="24"/>
      <c r="Q25" s="24"/>
      <c r="R25" s="24"/>
    </row>
    <row r="26" spans="1:22" s="23" customFormat="1" ht="51.75" customHeight="1" x14ac:dyDescent="0.2">
      <c r="A26" s="139" t="s">
        <v>60</v>
      </c>
      <c r="B26" s="29" t="s">
        <v>74</v>
      </c>
      <c r="C26" s="26" t="s">
        <v>497</v>
      </c>
      <c r="D26" s="25"/>
      <c r="E26" s="25"/>
      <c r="F26" s="25"/>
      <c r="G26" s="25"/>
      <c r="H26" s="24"/>
      <c r="I26" s="24"/>
      <c r="J26" s="24"/>
      <c r="K26" s="24"/>
      <c r="L26" s="24"/>
      <c r="M26" s="24"/>
      <c r="N26" s="24"/>
      <c r="O26" s="24"/>
      <c r="P26" s="24"/>
      <c r="Q26" s="24"/>
      <c r="R26" s="24"/>
    </row>
    <row r="27" spans="1:22" s="23" customFormat="1" ht="42.75" customHeight="1" x14ac:dyDescent="0.2">
      <c r="A27" s="139" t="s">
        <v>59</v>
      </c>
      <c r="B27" s="29" t="s">
        <v>422</v>
      </c>
      <c r="C27" s="26" t="s">
        <v>487</v>
      </c>
      <c r="D27" s="25"/>
      <c r="E27" s="25"/>
      <c r="F27" s="25"/>
      <c r="G27" s="25"/>
      <c r="H27" s="24"/>
      <c r="I27" s="24"/>
      <c r="J27" s="24"/>
      <c r="K27" s="24"/>
      <c r="L27" s="24"/>
      <c r="M27" s="24"/>
      <c r="N27" s="24"/>
      <c r="O27" s="24"/>
      <c r="P27" s="24"/>
      <c r="Q27" s="24"/>
      <c r="R27" s="24"/>
    </row>
    <row r="28" spans="1:22" s="23" customFormat="1" ht="51.75" customHeight="1" x14ac:dyDescent="0.2">
      <c r="A28" s="139" t="s">
        <v>57</v>
      </c>
      <c r="B28" s="29" t="s">
        <v>423</v>
      </c>
      <c r="C28" s="26" t="s">
        <v>487</v>
      </c>
      <c r="D28" s="25"/>
      <c r="E28" s="25"/>
      <c r="F28" s="25"/>
      <c r="G28" s="25"/>
      <c r="H28" s="24"/>
      <c r="I28" s="24"/>
      <c r="J28" s="24"/>
      <c r="K28" s="24"/>
      <c r="L28" s="24"/>
      <c r="M28" s="24"/>
      <c r="N28" s="24"/>
      <c r="O28" s="24"/>
      <c r="P28" s="24"/>
      <c r="Q28" s="24"/>
      <c r="R28" s="24"/>
    </row>
    <row r="29" spans="1:22" s="23" customFormat="1" ht="51.75" customHeight="1" x14ac:dyDescent="0.2">
      <c r="A29" s="139" t="s">
        <v>55</v>
      </c>
      <c r="B29" s="29" t="s">
        <v>424</v>
      </c>
      <c r="C29" s="26" t="s">
        <v>487</v>
      </c>
      <c r="D29" s="25"/>
      <c r="E29" s="25"/>
      <c r="F29" s="25"/>
      <c r="G29" s="25"/>
      <c r="H29" s="24"/>
      <c r="I29" s="24"/>
      <c r="J29" s="24"/>
      <c r="K29" s="24"/>
      <c r="L29" s="24"/>
      <c r="M29" s="24"/>
      <c r="N29" s="24"/>
      <c r="O29" s="24"/>
      <c r="P29" s="24"/>
      <c r="Q29" s="24"/>
      <c r="R29" s="24"/>
    </row>
    <row r="30" spans="1:22" s="23" customFormat="1" ht="51.75" customHeight="1" x14ac:dyDescent="0.2">
      <c r="A30" s="139" t="s">
        <v>73</v>
      </c>
      <c r="B30" s="29" t="s">
        <v>425</v>
      </c>
      <c r="C30" s="26" t="s">
        <v>498</v>
      </c>
      <c r="D30" s="25"/>
      <c r="E30" s="25"/>
      <c r="F30" s="25"/>
      <c r="G30" s="25"/>
      <c r="H30" s="24"/>
      <c r="I30" s="24"/>
      <c r="J30" s="24"/>
      <c r="K30" s="24"/>
      <c r="L30" s="24"/>
      <c r="M30" s="24"/>
      <c r="N30" s="24"/>
      <c r="O30" s="24"/>
      <c r="P30" s="24"/>
      <c r="Q30" s="24"/>
      <c r="R30" s="24"/>
    </row>
    <row r="31" spans="1:22" s="23" customFormat="1" ht="51.75" customHeight="1" x14ac:dyDescent="0.2">
      <c r="A31" s="139" t="s">
        <v>71</v>
      </c>
      <c r="B31" s="29" t="s">
        <v>426</v>
      </c>
      <c r="C31" s="26" t="s">
        <v>487</v>
      </c>
      <c r="D31" s="25"/>
      <c r="E31" s="25"/>
      <c r="F31" s="25"/>
      <c r="G31" s="25"/>
      <c r="H31" s="24"/>
      <c r="I31" s="24"/>
      <c r="J31" s="24"/>
      <c r="K31" s="24"/>
      <c r="L31" s="24"/>
      <c r="M31" s="24"/>
      <c r="N31" s="24"/>
      <c r="O31" s="24"/>
      <c r="P31" s="24"/>
      <c r="Q31" s="24"/>
      <c r="R31" s="24"/>
    </row>
    <row r="32" spans="1:22" s="23" customFormat="1" ht="101.25" customHeight="1" x14ac:dyDescent="0.2">
      <c r="A32" s="139" t="s">
        <v>70</v>
      </c>
      <c r="B32" s="29" t="s">
        <v>427</v>
      </c>
      <c r="C32" s="26" t="s">
        <v>488</v>
      </c>
      <c r="D32" s="25"/>
      <c r="E32" s="25"/>
      <c r="F32" s="25"/>
      <c r="G32" s="25"/>
      <c r="H32" s="24"/>
      <c r="I32" s="24"/>
      <c r="J32" s="24"/>
      <c r="K32" s="24"/>
      <c r="L32" s="24"/>
      <c r="M32" s="24"/>
      <c r="N32" s="24"/>
      <c r="O32" s="24"/>
      <c r="P32" s="24"/>
      <c r="Q32" s="24"/>
      <c r="R32" s="24"/>
    </row>
    <row r="33" spans="1:3" ht="111" customHeight="1" x14ac:dyDescent="0.25">
      <c r="A33" s="139" t="s">
        <v>441</v>
      </c>
      <c r="B33" s="29" t="s">
        <v>428</v>
      </c>
      <c r="C33" s="26" t="s">
        <v>497</v>
      </c>
    </row>
    <row r="34" spans="1:3" ht="58.5" customHeight="1" x14ac:dyDescent="0.25">
      <c r="A34" s="139" t="s">
        <v>431</v>
      </c>
      <c r="B34" s="29" t="s">
        <v>72</v>
      </c>
      <c r="C34" s="26" t="s">
        <v>487</v>
      </c>
    </row>
    <row r="35" spans="1:3" ht="51.75" customHeight="1" x14ac:dyDescent="0.25">
      <c r="A35" s="139" t="s">
        <v>442</v>
      </c>
      <c r="B35" s="29" t="s">
        <v>429</v>
      </c>
      <c r="C35" s="26" t="s">
        <v>487</v>
      </c>
    </row>
    <row r="36" spans="1:3" ht="43.5" customHeight="1" x14ac:dyDescent="0.25">
      <c r="A36" s="139" t="s">
        <v>432</v>
      </c>
      <c r="B36" s="29" t="s">
        <v>430</v>
      </c>
      <c r="C36" s="26" t="s">
        <v>487</v>
      </c>
    </row>
    <row r="37" spans="1:3" ht="43.5" customHeight="1" x14ac:dyDescent="0.25">
      <c r="A37" s="139" t="s">
        <v>443</v>
      </c>
      <c r="B37" s="29" t="s">
        <v>238</v>
      </c>
      <c r="C37" s="26" t="s">
        <v>487</v>
      </c>
    </row>
    <row r="38" spans="1:3" ht="63" x14ac:dyDescent="0.25">
      <c r="A38" s="139" t="s">
        <v>433</v>
      </c>
      <c r="B38" s="29" t="s">
        <v>482</v>
      </c>
      <c r="C38" s="26" t="s">
        <v>507</v>
      </c>
    </row>
    <row r="39" spans="1:3" ht="105.75" customHeight="1" x14ac:dyDescent="0.25">
      <c r="A39" s="139" t="s">
        <v>444</v>
      </c>
      <c r="B39" s="29" t="s">
        <v>467</v>
      </c>
      <c r="C39" s="26" t="s">
        <v>489</v>
      </c>
    </row>
    <row r="40" spans="1:3" ht="83.25" customHeight="1" x14ac:dyDescent="0.25">
      <c r="A40" s="139" t="s">
        <v>434</v>
      </c>
      <c r="B40" s="29" t="s">
        <v>481</v>
      </c>
      <c r="C40" s="26" t="s">
        <v>489</v>
      </c>
    </row>
    <row r="41" spans="1:3" ht="186" customHeight="1" x14ac:dyDescent="0.25">
      <c r="A41" s="139" t="s">
        <v>447</v>
      </c>
      <c r="B41" s="29" t="s">
        <v>448</v>
      </c>
      <c r="C41" s="26" t="s">
        <v>489</v>
      </c>
    </row>
    <row r="42" spans="1:3" ht="111" customHeight="1" x14ac:dyDescent="0.25">
      <c r="A42" s="139" t="s">
        <v>435</v>
      </c>
      <c r="B42" s="29" t="s">
        <v>473</v>
      </c>
      <c r="C42" s="26" t="s">
        <v>489</v>
      </c>
    </row>
    <row r="43" spans="1:3" ht="120" customHeight="1" x14ac:dyDescent="0.25">
      <c r="A43" s="139" t="s">
        <v>468</v>
      </c>
      <c r="B43" s="29" t="s">
        <v>474</v>
      </c>
      <c r="C43" s="26" t="s">
        <v>489</v>
      </c>
    </row>
    <row r="44" spans="1:3" ht="101.25" customHeight="1" x14ac:dyDescent="0.25">
      <c r="A44" s="139" t="s">
        <v>436</v>
      </c>
      <c r="B44" s="29" t="s">
        <v>475</v>
      </c>
      <c r="C44" s="26" t="s">
        <v>489</v>
      </c>
    </row>
    <row r="45" spans="1:3" ht="75.75" customHeight="1" x14ac:dyDescent="0.25">
      <c r="A45" s="139" t="s">
        <v>469</v>
      </c>
      <c r="B45" s="29" t="s">
        <v>510</v>
      </c>
      <c r="C45" s="172">
        <v>1.22</v>
      </c>
    </row>
    <row r="46" spans="1:3" ht="71.25" customHeight="1" x14ac:dyDescent="0.25">
      <c r="A46" s="139" t="s">
        <v>437</v>
      </c>
      <c r="B46" s="29" t="s">
        <v>511</v>
      </c>
      <c r="C46" s="172">
        <v>0</v>
      </c>
    </row>
    <row r="48" spans="1:3" x14ac:dyDescent="0.25">
      <c r="C48" s="154"/>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8" zoomScale="70" zoomScaleSheetLayoutView="70" workbookViewId="0">
      <selection activeCell="A10" sqref="A10:L10"/>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26" t="str">
        <f>'1. паспорт местоположение'!$A$5</f>
        <v>Год раскрытия информации: 2021 год</v>
      </c>
      <c r="B5" s="326"/>
      <c r="C5" s="326"/>
      <c r="D5" s="326"/>
      <c r="E5" s="326"/>
      <c r="F5" s="326"/>
      <c r="G5" s="326"/>
      <c r="H5" s="326"/>
      <c r="I5" s="326"/>
      <c r="J5" s="326"/>
      <c r="K5" s="326"/>
      <c r="L5" s="326"/>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11"/>
    </row>
    <row r="7" spans="1:44" ht="18.75" x14ac:dyDescent="0.25">
      <c r="A7" s="330" t="s">
        <v>10</v>
      </c>
      <c r="B7" s="330"/>
      <c r="C7" s="330"/>
      <c r="D7" s="330"/>
      <c r="E7" s="330"/>
      <c r="F7" s="330"/>
      <c r="G7" s="330"/>
      <c r="H7" s="330"/>
      <c r="I7" s="330"/>
      <c r="J7" s="330"/>
      <c r="K7" s="330"/>
      <c r="L7" s="330"/>
    </row>
    <row r="8" spans="1:44" ht="18.75" x14ac:dyDescent="0.25">
      <c r="A8" s="330"/>
      <c r="B8" s="330"/>
      <c r="C8" s="330"/>
      <c r="D8" s="330"/>
      <c r="E8" s="330"/>
      <c r="F8" s="330"/>
      <c r="G8" s="330"/>
      <c r="H8" s="330"/>
      <c r="I8" s="330"/>
      <c r="J8" s="330"/>
      <c r="K8" s="330"/>
      <c r="L8" s="330"/>
    </row>
    <row r="9" spans="1:44" x14ac:dyDescent="0.25">
      <c r="A9" s="331" t="str">
        <f>'1. паспорт местоположение'!A9:C9</f>
        <v xml:space="preserve">ГУП "Региональные электрические сети "РБ  </v>
      </c>
      <c r="B9" s="331"/>
      <c r="C9" s="331"/>
      <c r="D9" s="331"/>
      <c r="E9" s="331"/>
      <c r="F9" s="331"/>
      <c r="G9" s="331"/>
      <c r="H9" s="331"/>
      <c r="I9" s="331"/>
      <c r="J9" s="331"/>
      <c r="K9" s="331"/>
      <c r="L9" s="331"/>
    </row>
    <row r="10" spans="1:44" x14ac:dyDescent="0.25">
      <c r="A10" s="327" t="s">
        <v>9</v>
      </c>
      <c r="B10" s="327"/>
      <c r="C10" s="327"/>
      <c r="D10" s="327"/>
      <c r="E10" s="327"/>
      <c r="F10" s="327"/>
      <c r="G10" s="327"/>
      <c r="H10" s="327"/>
      <c r="I10" s="327"/>
      <c r="J10" s="327"/>
      <c r="K10" s="327"/>
      <c r="L10" s="327"/>
    </row>
    <row r="11" spans="1:44" ht="18.75" x14ac:dyDescent="0.25">
      <c r="A11" s="330"/>
      <c r="B11" s="330"/>
      <c r="C11" s="330"/>
      <c r="D11" s="330"/>
      <c r="E11" s="330"/>
      <c r="F11" s="330"/>
      <c r="G11" s="330"/>
      <c r="H11" s="330"/>
      <c r="I11" s="330"/>
      <c r="J11" s="330"/>
      <c r="K11" s="330"/>
      <c r="L11" s="330"/>
    </row>
    <row r="12" spans="1:44" x14ac:dyDescent="0.25">
      <c r="A12" s="332" t="str">
        <f>'1. паспорт местоположение'!$A$12</f>
        <v>L_ 20220123</v>
      </c>
      <c r="B12" s="332"/>
      <c r="C12" s="332"/>
      <c r="D12" s="332"/>
      <c r="E12" s="332"/>
      <c r="F12" s="332"/>
      <c r="G12" s="332"/>
      <c r="H12" s="332"/>
      <c r="I12" s="332"/>
      <c r="J12" s="332"/>
      <c r="K12" s="332"/>
      <c r="L12" s="332"/>
    </row>
    <row r="13" spans="1:44" x14ac:dyDescent="0.25">
      <c r="A13" s="327" t="s">
        <v>8</v>
      </c>
      <c r="B13" s="327"/>
      <c r="C13" s="327"/>
      <c r="D13" s="327"/>
      <c r="E13" s="327"/>
      <c r="F13" s="327"/>
      <c r="G13" s="327"/>
      <c r="H13" s="327"/>
      <c r="I13" s="327"/>
      <c r="J13" s="327"/>
      <c r="K13" s="327"/>
      <c r="L13" s="327"/>
    </row>
    <row r="14" spans="1:44" ht="18.75" x14ac:dyDescent="0.25">
      <c r="A14" s="337"/>
      <c r="B14" s="337"/>
      <c r="C14" s="337"/>
      <c r="D14" s="337"/>
      <c r="E14" s="337"/>
      <c r="F14" s="337"/>
      <c r="G14" s="337"/>
      <c r="H14" s="337"/>
      <c r="I14" s="337"/>
      <c r="J14" s="337"/>
      <c r="K14" s="337"/>
      <c r="L14" s="337"/>
    </row>
    <row r="15" spans="1:44" x14ac:dyDescent="0.25">
      <c r="A15" s="331" t="str">
        <f>'1. паспорт местоположение'!$A$15</f>
        <v>Строительство   КТПН 6/04кВ  в центрах питания с трансформаторам  250 кВА. с.Н-Березовка  ул.Горная</v>
      </c>
      <c r="B15" s="331"/>
      <c r="C15" s="331"/>
      <c r="D15" s="331"/>
      <c r="E15" s="331"/>
      <c r="F15" s="331"/>
      <c r="G15" s="331"/>
      <c r="H15" s="331"/>
      <c r="I15" s="331"/>
      <c r="J15" s="331"/>
      <c r="K15" s="331"/>
      <c r="L15" s="331"/>
    </row>
    <row r="16" spans="1:44" x14ac:dyDescent="0.25">
      <c r="A16" s="327" t="s">
        <v>7</v>
      </c>
      <c r="B16" s="327"/>
      <c r="C16" s="327"/>
      <c r="D16" s="327"/>
      <c r="E16" s="327"/>
      <c r="F16" s="327"/>
      <c r="G16" s="327"/>
      <c r="H16" s="327"/>
      <c r="I16" s="327"/>
      <c r="J16" s="327"/>
      <c r="K16" s="327"/>
      <c r="L16" s="327"/>
    </row>
    <row r="17" spans="1:12" ht="15.75" customHeight="1" x14ac:dyDescent="0.25">
      <c r="L17" s="73"/>
    </row>
    <row r="18" spans="1:12" x14ac:dyDescent="0.25">
      <c r="K18" s="33"/>
    </row>
    <row r="19" spans="1:12" ht="15.75" customHeight="1" x14ac:dyDescent="0.25">
      <c r="A19" s="380" t="s">
        <v>456</v>
      </c>
      <c r="B19" s="380"/>
      <c r="C19" s="380"/>
      <c r="D19" s="380"/>
      <c r="E19" s="380"/>
      <c r="F19" s="380"/>
      <c r="G19" s="380"/>
      <c r="H19" s="380"/>
      <c r="I19" s="380"/>
      <c r="J19" s="380"/>
      <c r="K19" s="380"/>
      <c r="L19" s="380"/>
    </row>
    <row r="20" spans="1:12" x14ac:dyDescent="0.25">
      <c r="A20" s="47"/>
      <c r="B20" s="47"/>
    </row>
    <row r="21" spans="1:12" ht="28.5" customHeight="1" x14ac:dyDescent="0.25">
      <c r="A21" s="372" t="s">
        <v>227</v>
      </c>
      <c r="B21" s="372" t="s">
        <v>226</v>
      </c>
      <c r="C21" s="377" t="s">
        <v>388</v>
      </c>
      <c r="D21" s="377"/>
      <c r="E21" s="377"/>
      <c r="F21" s="377"/>
      <c r="G21" s="377"/>
      <c r="H21" s="377"/>
      <c r="I21" s="372" t="s">
        <v>225</v>
      </c>
      <c r="J21" s="374" t="s">
        <v>390</v>
      </c>
      <c r="K21" s="372" t="s">
        <v>224</v>
      </c>
      <c r="L21" s="373" t="s">
        <v>389</v>
      </c>
    </row>
    <row r="22" spans="1:12" ht="58.5" customHeight="1" x14ac:dyDescent="0.25">
      <c r="A22" s="372"/>
      <c r="B22" s="372"/>
      <c r="C22" s="376" t="s">
        <v>3</v>
      </c>
      <c r="D22" s="376"/>
      <c r="E22" s="117"/>
      <c r="F22" s="118"/>
      <c r="G22" s="378" t="s">
        <v>2</v>
      </c>
      <c r="H22" s="379"/>
      <c r="I22" s="372"/>
      <c r="J22" s="375"/>
      <c r="K22" s="372"/>
      <c r="L22" s="373"/>
    </row>
    <row r="23" spans="1:12" ht="47.25" x14ac:dyDescent="0.25">
      <c r="A23" s="372"/>
      <c r="B23" s="372"/>
      <c r="C23" s="68" t="s">
        <v>223</v>
      </c>
      <c r="D23" s="68" t="s">
        <v>222</v>
      </c>
      <c r="E23" s="68" t="s">
        <v>223</v>
      </c>
      <c r="F23" s="68" t="s">
        <v>222</v>
      </c>
      <c r="G23" s="68" t="s">
        <v>223</v>
      </c>
      <c r="H23" s="68" t="s">
        <v>222</v>
      </c>
      <c r="I23" s="372"/>
      <c r="J23" s="376"/>
      <c r="K23" s="372"/>
      <c r="L23" s="373"/>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395</v>
      </c>
      <c r="C26" s="51" t="s">
        <v>489</v>
      </c>
      <c r="D26" s="51" t="s">
        <v>489</v>
      </c>
      <c r="E26" s="51" t="s">
        <v>489</v>
      </c>
      <c r="F26" s="51" t="s">
        <v>489</v>
      </c>
      <c r="G26" s="51" t="s">
        <v>489</v>
      </c>
      <c r="H26" s="51" t="s">
        <v>489</v>
      </c>
      <c r="I26" s="51" t="s">
        <v>489</v>
      </c>
      <c r="J26" s="51" t="s">
        <v>489</v>
      </c>
      <c r="K26" s="66"/>
      <c r="L26" s="66"/>
    </row>
    <row r="27" spans="1:12" ht="39" customHeight="1" x14ac:dyDescent="0.25">
      <c r="A27" s="68" t="s">
        <v>219</v>
      </c>
      <c r="B27" s="72" t="s">
        <v>397</v>
      </c>
      <c r="C27" s="51" t="s">
        <v>489</v>
      </c>
      <c r="D27" s="51" t="s">
        <v>489</v>
      </c>
      <c r="E27" s="51" t="s">
        <v>489</v>
      </c>
      <c r="F27" s="51" t="s">
        <v>489</v>
      </c>
      <c r="G27" s="51" t="s">
        <v>489</v>
      </c>
      <c r="H27" s="51" t="s">
        <v>489</v>
      </c>
      <c r="I27" s="51" t="s">
        <v>489</v>
      </c>
      <c r="J27" s="51" t="s">
        <v>489</v>
      </c>
      <c r="K27" s="66"/>
      <c r="L27" s="66"/>
    </row>
    <row r="28" spans="1:12" ht="70.5" customHeight="1" x14ac:dyDescent="0.25">
      <c r="A28" s="68" t="s">
        <v>396</v>
      </c>
      <c r="B28" s="72" t="s">
        <v>401</v>
      </c>
      <c r="C28" s="51" t="s">
        <v>489</v>
      </c>
      <c r="D28" s="51" t="s">
        <v>489</v>
      </c>
      <c r="E28" s="51" t="s">
        <v>489</v>
      </c>
      <c r="F28" s="51" t="s">
        <v>489</v>
      </c>
      <c r="G28" s="51" t="s">
        <v>489</v>
      </c>
      <c r="H28" s="51" t="s">
        <v>489</v>
      </c>
      <c r="I28" s="51" t="s">
        <v>489</v>
      </c>
      <c r="J28" s="51" t="s">
        <v>489</v>
      </c>
      <c r="K28" s="66"/>
      <c r="L28" s="66"/>
    </row>
    <row r="29" spans="1:12" ht="54" customHeight="1" x14ac:dyDescent="0.25">
      <c r="A29" s="68" t="s">
        <v>218</v>
      </c>
      <c r="B29" s="72" t="s">
        <v>400</v>
      </c>
      <c r="C29" s="51" t="s">
        <v>489</v>
      </c>
      <c r="D29" s="51" t="s">
        <v>489</v>
      </c>
      <c r="E29" s="51" t="s">
        <v>489</v>
      </c>
      <c r="F29" s="51" t="s">
        <v>489</v>
      </c>
      <c r="G29" s="51" t="s">
        <v>489</v>
      </c>
      <c r="H29" s="51" t="s">
        <v>489</v>
      </c>
      <c r="I29" s="51" t="s">
        <v>489</v>
      </c>
      <c r="J29" s="51" t="s">
        <v>489</v>
      </c>
      <c r="K29" s="66"/>
      <c r="L29" s="66"/>
    </row>
    <row r="30" spans="1:12" ht="42" customHeight="1" x14ac:dyDescent="0.25">
      <c r="A30" s="68" t="s">
        <v>217</v>
      </c>
      <c r="B30" s="72" t="s">
        <v>402</v>
      </c>
      <c r="C30" s="51" t="s">
        <v>489</v>
      </c>
      <c r="D30" s="51" t="s">
        <v>489</v>
      </c>
      <c r="E30" s="51" t="s">
        <v>489</v>
      </c>
      <c r="F30" s="51" t="s">
        <v>489</v>
      </c>
      <c r="G30" s="51" t="s">
        <v>489</v>
      </c>
      <c r="H30" s="51" t="s">
        <v>489</v>
      </c>
      <c r="I30" s="51" t="s">
        <v>489</v>
      </c>
      <c r="J30" s="51" t="s">
        <v>489</v>
      </c>
      <c r="K30" s="66"/>
      <c r="L30" s="66"/>
    </row>
    <row r="31" spans="1:12" ht="37.5" customHeight="1" x14ac:dyDescent="0.25">
      <c r="A31" s="68" t="s">
        <v>216</v>
      </c>
      <c r="B31" s="67" t="s">
        <v>398</v>
      </c>
      <c r="C31" s="51" t="s">
        <v>489</v>
      </c>
      <c r="D31" s="51" t="s">
        <v>489</v>
      </c>
      <c r="E31" s="51" t="s">
        <v>489</v>
      </c>
      <c r="F31" s="51" t="s">
        <v>489</v>
      </c>
      <c r="G31" s="51" t="s">
        <v>489</v>
      </c>
      <c r="H31" s="51" t="s">
        <v>489</v>
      </c>
      <c r="I31" s="51" t="s">
        <v>489</v>
      </c>
      <c r="J31" s="51" t="s">
        <v>489</v>
      </c>
      <c r="K31" s="66"/>
      <c r="L31" s="66"/>
    </row>
    <row r="32" spans="1:12" ht="31.5" x14ac:dyDescent="0.25">
      <c r="A32" s="68" t="s">
        <v>214</v>
      </c>
      <c r="B32" s="67" t="s">
        <v>403</v>
      </c>
      <c r="C32" s="51" t="s">
        <v>489</v>
      </c>
      <c r="D32" s="51" t="s">
        <v>489</v>
      </c>
      <c r="E32" s="51" t="s">
        <v>489</v>
      </c>
      <c r="F32" s="51" t="s">
        <v>489</v>
      </c>
      <c r="G32" s="51" t="s">
        <v>489</v>
      </c>
      <c r="H32" s="51" t="s">
        <v>489</v>
      </c>
      <c r="I32" s="51" t="s">
        <v>489</v>
      </c>
      <c r="J32" s="51" t="s">
        <v>489</v>
      </c>
      <c r="K32" s="66"/>
      <c r="L32" s="66"/>
    </row>
    <row r="33" spans="1:12" ht="37.5" customHeight="1" x14ac:dyDescent="0.25">
      <c r="A33" s="68" t="s">
        <v>414</v>
      </c>
      <c r="B33" s="67" t="s">
        <v>332</v>
      </c>
      <c r="C33" s="51" t="s">
        <v>489</v>
      </c>
      <c r="D33" s="51" t="s">
        <v>489</v>
      </c>
      <c r="E33" s="51" t="s">
        <v>489</v>
      </c>
      <c r="F33" s="51" t="s">
        <v>489</v>
      </c>
      <c r="G33" s="51" t="s">
        <v>489</v>
      </c>
      <c r="H33" s="51" t="s">
        <v>489</v>
      </c>
      <c r="I33" s="51" t="s">
        <v>489</v>
      </c>
      <c r="J33" s="51" t="s">
        <v>489</v>
      </c>
      <c r="K33" s="66"/>
      <c r="L33" s="66"/>
    </row>
    <row r="34" spans="1:12" ht="47.25" customHeight="1" x14ac:dyDescent="0.25">
      <c r="A34" s="68" t="s">
        <v>415</v>
      </c>
      <c r="B34" s="67" t="s">
        <v>407</v>
      </c>
      <c r="C34" s="51" t="s">
        <v>489</v>
      </c>
      <c r="D34" s="51" t="s">
        <v>489</v>
      </c>
      <c r="E34" s="51" t="s">
        <v>489</v>
      </c>
      <c r="F34" s="51" t="s">
        <v>489</v>
      </c>
      <c r="G34" s="51" t="s">
        <v>489</v>
      </c>
      <c r="H34" s="51" t="s">
        <v>489</v>
      </c>
      <c r="I34" s="51" t="s">
        <v>489</v>
      </c>
      <c r="J34" s="51" t="s">
        <v>489</v>
      </c>
      <c r="K34" s="70"/>
      <c r="L34" s="66"/>
    </row>
    <row r="35" spans="1:12" ht="49.5" customHeight="1" x14ac:dyDescent="0.25">
      <c r="A35" s="68" t="s">
        <v>416</v>
      </c>
      <c r="B35" s="67" t="s">
        <v>215</v>
      </c>
      <c r="C35" s="51" t="s">
        <v>489</v>
      </c>
      <c r="D35" s="51" t="s">
        <v>489</v>
      </c>
      <c r="E35" s="51" t="s">
        <v>489</v>
      </c>
      <c r="F35" s="51" t="s">
        <v>489</v>
      </c>
      <c r="G35" s="51" t="s">
        <v>489</v>
      </c>
      <c r="H35" s="51" t="s">
        <v>489</v>
      </c>
      <c r="I35" s="51" t="s">
        <v>489</v>
      </c>
      <c r="J35" s="51" t="s">
        <v>489</v>
      </c>
      <c r="K35" s="70"/>
      <c r="L35" s="66"/>
    </row>
    <row r="36" spans="1:12" ht="37.5" customHeight="1" x14ac:dyDescent="0.25">
      <c r="A36" s="68" t="s">
        <v>417</v>
      </c>
      <c r="B36" s="67" t="s">
        <v>399</v>
      </c>
      <c r="C36" s="51" t="s">
        <v>489</v>
      </c>
      <c r="D36" s="51" t="s">
        <v>489</v>
      </c>
      <c r="E36" s="51" t="s">
        <v>489</v>
      </c>
      <c r="F36" s="51" t="s">
        <v>489</v>
      </c>
      <c r="G36" s="51" t="s">
        <v>489</v>
      </c>
      <c r="H36" s="51" t="s">
        <v>489</v>
      </c>
      <c r="I36" s="51" t="s">
        <v>489</v>
      </c>
      <c r="J36" s="51" t="s">
        <v>489</v>
      </c>
      <c r="K36" s="66"/>
      <c r="L36" s="66"/>
    </row>
    <row r="37" spans="1:12" x14ac:dyDescent="0.25">
      <c r="A37" s="68" t="s">
        <v>418</v>
      </c>
      <c r="B37" s="67" t="s">
        <v>213</v>
      </c>
      <c r="C37" s="51">
        <v>2021</v>
      </c>
      <c r="D37" s="51">
        <v>2021</v>
      </c>
      <c r="E37" s="51">
        <v>2021</v>
      </c>
      <c r="F37" s="51">
        <v>2021</v>
      </c>
      <c r="G37" s="51">
        <v>2021</v>
      </c>
      <c r="H37" s="51">
        <v>2021</v>
      </c>
      <c r="I37" s="132">
        <v>1</v>
      </c>
      <c r="J37" s="132">
        <v>1</v>
      </c>
      <c r="K37" s="66"/>
      <c r="L37" s="66"/>
    </row>
    <row r="38" spans="1:12" x14ac:dyDescent="0.25">
      <c r="A38" s="68" t="s">
        <v>419</v>
      </c>
      <c r="B38" s="69" t="s">
        <v>212</v>
      </c>
      <c r="C38" s="51"/>
      <c r="D38" s="66"/>
      <c r="E38" s="66"/>
      <c r="F38" s="66"/>
      <c r="G38" s="66"/>
      <c r="H38" s="66"/>
      <c r="I38" s="66"/>
      <c r="J38" s="66"/>
      <c r="K38" s="66"/>
      <c r="L38" s="66"/>
    </row>
    <row r="39" spans="1:12" ht="63" x14ac:dyDescent="0.25">
      <c r="A39" s="68">
        <v>2</v>
      </c>
      <c r="B39" s="67" t="s">
        <v>404</v>
      </c>
      <c r="C39" s="51" t="s">
        <v>489</v>
      </c>
      <c r="D39" s="51" t="s">
        <v>489</v>
      </c>
      <c r="E39" s="51" t="s">
        <v>489</v>
      </c>
      <c r="F39" s="51" t="s">
        <v>489</v>
      </c>
      <c r="G39" s="51" t="s">
        <v>489</v>
      </c>
      <c r="H39" s="51" t="s">
        <v>489</v>
      </c>
      <c r="I39" s="51" t="s">
        <v>489</v>
      </c>
      <c r="J39" s="51" t="s">
        <v>489</v>
      </c>
      <c r="K39" s="66"/>
      <c r="L39" s="66"/>
    </row>
    <row r="40" spans="1:12" ht="33.75" customHeight="1" x14ac:dyDescent="0.25">
      <c r="A40" s="68" t="s">
        <v>211</v>
      </c>
      <c r="B40" s="67" t="s">
        <v>406</v>
      </c>
      <c r="C40" s="51">
        <v>2022</v>
      </c>
      <c r="D40" s="51">
        <v>2022</v>
      </c>
      <c r="E40" s="51">
        <v>2022</v>
      </c>
      <c r="F40" s="51">
        <v>2022</v>
      </c>
      <c r="G40" s="51">
        <v>2022</v>
      </c>
      <c r="H40" s="51">
        <v>2022</v>
      </c>
      <c r="I40" s="52" t="s">
        <v>489</v>
      </c>
      <c r="J40" s="52" t="s">
        <v>489</v>
      </c>
      <c r="K40" s="66"/>
      <c r="L40" s="66"/>
    </row>
    <row r="41" spans="1:12" ht="63" customHeight="1" x14ac:dyDescent="0.25">
      <c r="A41" s="68" t="s">
        <v>210</v>
      </c>
      <c r="B41" s="69" t="s">
        <v>484</v>
      </c>
      <c r="C41" s="51">
        <v>2022</v>
      </c>
      <c r="D41" s="51">
        <v>2022</v>
      </c>
      <c r="E41" s="51">
        <v>2022</v>
      </c>
      <c r="F41" s="51">
        <v>2022</v>
      </c>
      <c r="G41" s="51">
        <v>2022</v>
      </c>
      <c r="H41" s="51">
        <v>2022</v>
      </c>
      <c r="I41" s="52" t="s">
        <v>489</v>
      </c>
      <c r="J41" s="52" t="s">
        <v>489</v>
      </c>
      <c r="K41" s="66"/>
      <c r="L41" s="66"/>
    </row>
    <row r="42" spans="1:12" ht="58.5" customHeight="1" x14ac:dyDescent="0.25">
      <c r="A42" s="68">
        <v>3</v>
      </c>
      <c r="B42" s="67" t="s">
        <v>405</v>
      </c>
      <c r="C42" s="51">
        <v>2022</v>
      </c>
      <c r="D42" s="51">
        <v>2022</v>
      </c>
      <c r="E42" s="51">
        <v>2022</v>
      </c>
      <c r="F42" s="51">
        <v>2022</v>
      </c>
      <c r="G42" s="51">
        <v>2022</v>
      </c>
      <c r="H42" s="51">
        <v>2022</v>
      </c>
      <c r="I42" s="52" t="s">
        <v>489</v>
      </c>
      <c r="J42" s="52" t="s">
        <v>489</v>
      </c>
      <c r="K42" s="66"/>
      <c r="L42" s="66"/>
    </row>
    <row r="43" spans="1:12" ht="34.5" customHeight="1" x14ac:dyDescent="0.25">
      <c r="A43" s="68" t="s">
        <v>209</v>
      </c>
      <c r="B43" s="67" t="s">
        <v>207</v>
      </c>
      <c r="C43" s="51">
        <v>2022</v>
      </c>
      <c r="D43" s="51">
        <v>2022</v>
      </c>
      <c r="E43" s="51">
        <v>2022</v>
      </c>
      <c r="F43" s="51">
        <v>2022</v>
      </c>
      <c r="G43" s="51">
        <v>2022</v>
      </c>
      <c r="H43" s="51">
        <v>2022</v>
      </c>
      <c r="I43" s="52" t="s">
        <v>489</v>
      </c>
      <c r="J43" s="52" t="s">
        <v>489</v>
      </c>
      <c r="K43" s="66"/>
      <c r="L43" s="66"/>
    </row>
    <row r="44" spans="1:12" ht="24.75" customHeight="1" x14ac:dyDescent="0.25">
      <c r="A44" s="68" t="s">
        <v>208</v>
      </c>
      <c r="B44" s="67" t="s">
        <v>205</v>
      </c>
      <c r="C44" s="51">
        <v>2022</v>
      </c>
      <c r="D44" s="51">
        <v>2022</v>
      </c>
      <c r="E44" s="51">
        <v>2022</v>
      </c>
      <c r="F44" s="51">
        <v>2022</v>
      </c>
      <c r="G44" s="51">
        <v>2022</v>
      </c>
      <c r="H44" s="51">
        <v>2022</v>
      </c>
      <c r="I44" s="52" t="s">
        <v>489</v>
      </c>
      <c r="J44" s="52" t="s">
        <v>489</v>
      </c>
      <c r="K44" s="66"/>
      <c r="L44" s="66"/>
    </row>
    <row r="45" spans="1:12" ht="90.75" customHeight="1" x14ac:dyDescent="0.25">
      <c r="A45" s="68" t="s">
        <v>206</v>
      </c>
      <c r="B45" s="67" t="s">
        <v>410</v>
      </c>
      <c r="C45" s="52" t="s">
        <v>489</v>
      </c>
      <c r="D45" s="52" t="s">
        <v>489</v>
      </c>
      <c r="E45" s="52" t="s">
        <v>489</v>
      </c>
      <c r="F45" s="52" t="s">
        <v>489</v>
      </c>
      <c r="G45" s="52" t="s">
        <v>489</v>
      </c>
      <c r="H45" s="52" t="s">
        <v>489</v>
      </c>
      <c r="I45" s="66"/>
      <c r="J45" s="66"/>
      <c r="K45" s="66"/>
      <c r="L45" s="66"/>
    </row>
    <row r="46" spans="1:12" ht="167.25" customHeight="1" x14ac:dyDescent="0.25">
      <c r="A46" s="68" t="s">
        <v>204</v>
      </c>
      <c r="B46" s="67" t="s">
        <v>408</v>
      </c>
      <c r="C46" s="52" t="s">
        <v>489</v>
      </c>
      <c r="D46" s="52" t="s">
        <v>489</v>
      </c>
      <c r="E46" s="52" t="s">
        <v>489</v>
      </c>
      <c r="F46" s="52" t="s">
        <v>489</v>
      </c>
      <c r="G46" s="52" t="s">
        <v>489</v>
      </c>
      <c r="I46" s="66"/>
      <c r="J46" s="66"/>
      <c r="K46" s="66"/>
      <c r="L46" s="66"/>
    </row>
    <row r="47" spans="1:12" ht="30.75" customHeight="1" x14ac:dyDescent="0.25">
      <c r="A47" s="68" t="s">
        <v>202</v>
      </c>
      <c r="B47" s="67" t="s">
        <v>203</v>
      </c>
      <c r="C47" s="51">
        <v>2022</v>
      </c>
      <c r="D47" s="51">
        <v>2022</v>
      </c>
      <c r="E47" s="51">
        <v>2022</v>
      </c>
      <c r="F47" s="51">
        <v>2022</v>
      </c>
      <c r="G47" s="51">
        <v>2022</v>
      </c>
      <c r="H47" s="51">
        <v>2022</v>
      </c>
      <c r="I47" s="52" t="s">
        <v>489</v>
      </c>
      <c r="J47" s="52" t="s">
        <v>489</v>
      </c>
      <c r="K47" s="66"/>
      <c r="L47" s="66"/>
    </row>
    <row r="48" spans="1:12" ht="37.5" customHeight="1" x14ac:dyDescent="0.25">
      <c r="A48" s="68" t="s">
        <v>420</v>
      </c>
      <c r="B48" s="69" t="s">
        <v>201</v>
      </c>
      <c r="C48" s="51">
        <v>2022</v>
      </c>
      <c r="D48" s="51">
        <v>2022</v>
      </c>
      <c r="E48" s="51">
        <v>2022</v>
      </c>
      <c r="F48" s="51">
        <v>2022</v>
      </c>
      <c r="G48" s="51">
        <v>2022</v>
      </c>
      <c r="H48" s="51">
        <v>2022</v>
      </c>
      <c r="I48" s="52" t="s">
        <v>489</v>
      </c>
      <c r="J48" s="52" t="s">
        <v>489</v>
      </c>
      <c r="K48" s="66"/>
      <c r="L48" s="66"/>
    </row>
    <row r="49" spans="1:12" ht="35.25" customHeight="1" x14ac:dyDescent="0.25">
      <c r="A49" s="68">
        <v>4</v>
      </c>
      <c r="B49" s="67" t="s">
        <v>199</v>
      </c>
      <c r="C49" s="51">
        <v>2022</v>
      </c>
      <c r="D49" s="51">
        <v>2022</v>
      </c>
      <c r="E49" s="51">
        <v>2022</v>
      </c>
      <c r="F49" s="51">
        <v>2022</v>
      </c>
      <c r="G49" s="51">
        <v>2022</v>
      </c>
      <c r="H49" s="51">
        <v>2022</v>
      </c>
      <c r="I49" s="52" t="s">
        <v>489</v>
      </c>
      <c r="J49" s="52" t="s">
        <v>489</v>
      </c>
      <c r="K49" s="66"/>
      <c r="L49" s="66"/>
    </row>
    <row r="50" spans="1:12" ht="86.25" customHeight="1" x14ac:dyDescent="0.25">
      <c r="A50" s="68" t="s">
        <v>200</v>
      </c>
      <c r="B50" s="67" t="s">
        <v>409</v>
      </c>
      <c r="C50" s="51">
        <v>2022</v>
      </c>
      <c r="D50" s="51">
        <v>2022</v>
      </c>
      <c r="E50" s="51">
        <v>2022</v>
      </c>
      <c r="F50" s="51">
        <v>2022</v>
      </c>
      <c r="G50" s="51">
        <v>2022</v>
      </c>
      <c r="H50" s="51">
        <v>2022</v>
      </c>
      <c r="I50" s="52" t="s">
        <v>489</v>
      </c>
      <c r="J50" s="52" t="s">
        <v>489</v>
      </c>
      <c r="K50" s="66"/>
      <c r="L50" s="66"/>
    </row>
    <row r="51" spans="1:12" ht="77.25" customHeight="1" x14ac:dyDescent="0.25">
      <c r="A51" s="68" t="s">
        <v>198</v>
      </c>
      <c r="B51" s="67" t="s">
        <v>411</v>
      </c>
      <c r="C51" s="52" t="s">
        <v>489</v>
      </c>
      <c r="D51" s="52" t="s">
        <v>489</v>
      </c>
      <c r="E51" s="52" t="s">
        <v>489</v>
      </c>
      <c r="F51" s="52" t="s">
        <v>489</v>
      </c>
      <c r="G51" s="52" t="s">
        <v>489</v>
      </c>
      <c r="H51" s="52" t="s">
        <v>489</v>
      </c>
      <c r="I51" s="66"/>
      <c r="J51" s="66"/>
      <c r="K51" s="66"/>
      <c r="L51" s="66"/>
    </row>
    <row r="52" spans="1:12" ht="71.25" customHeight="1" x14ac:dyDescent="0.25">
      <c r="A52" s="68" t="s">
        <v>196</v>
      </c>
      <c r="B52" s="67" t="s">
        <v>197</v>
      </c>
      <c r="C52" s="52" t="s">
        <v>489</v>
      </c>
      <c r="D52" s="52" t="s">
        <v>489</v>
      </c>
      <c r="E52" s="52" t="s">
        <v>489</v>
      </c>
      <c r="F52" s="52" t="s">
        <v>489</v>
      </c>
      <c r="G52" s="52" t="s">
        <v>489</v>
      </c>
      <c r="H52" s="52" t="s">
        <v>489</v>
      </c>
      <c r="I52" s="66"/>
      <c r="J52" s="66"/>
      <c r="K52" s="66"/>
      <c r="L52" s="66"/>
    </row>
    <row r="53" spans="1:12" ht="48" customHeight="1" x14ac:dyDescent="0.25">
      <c r="A53" s="68" t="s">
        <v>194</v>
      </c>
      <c r="B53" s="122" t="s">
        <v>412</v>
      </c>
      <c r="C53" s="51">
        <v>2022</v>
      </c>
      <c r="D53" s="51">
        <v>2022</v>
      </c>
      <c r="E53" s="51">
        <v>2022</v>
      </c>
      <c r="F53" s="51">
        <v>2022</v>
      </c>
      <c r="G53" s="51">
        <v>2022</v>
      </c>
      <c r="H53" s="51">
        <v>2022</v>
      </c>
      <c r="I53" s="52" t="s">
        <v>489</v>
      </c>
      <c r="J53" s="52" t="s">
        <v>489</v>
      </c>
      <c r="K53" s="66"/>
      <c r="L53" s="66"/>
    </row>
    <row r="54" spans="1:12" ht="46.5" customHeight="1" x14ac:dyDescent="0.25">
      <c r="A54" s="68" t="s">
        <v>413</v>
      </c>
      <c r="B54" s="67" t="s">
        <v>195</v>
      </c>
      <c r="C54" s="52" t="s">
        <v>489</v>
      </c>
      <c r="D54" s="52" t="s">
        <v>489</v>
      </c>
      <c r="E54" s="52" t="s">
        <v>489</v>
      </c>
      <c r="F54" s="52" t="s">
        <v>489</v>
      </c>
      <c r="G54" s="52" t="s">
        <v>489</v>
      </c>
      <c r="H54" s="52" t="s">
        <v>489</v>
      </c>
      <c r="I54" s="66"/>
      <c r="J54" s="66"/>
      <c r="K54" s="66"/>
      <c r="L54" s="6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8"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7"/>
  <sheetViews>
    <sheetView topLeftCell="A19" zoomScale="70" zoomScaleNormal="70" zoomScaleSheetLayoutView="70" workbookViewId="0">
      <selection activeCell="B72" sqref="B72:G72"/>
    </sheetView>
  </sheetViews>
  <sheetFormatPr defaultRowHeight="15.75" x14ac:dyDescent="0.25"/>
  <cols>
    <col min="1" max="1" width="9.140625" style="46"/>
    <col min="2" max="2" width="57.85546875" style="46" customWidth="1"/>
    <col min="3" max="3" width="13" style="158" customWidth="1"/>
    <col min="4" max="4" width="17.85546875" style="158"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26" t="str">
        <f>'1. паспорт местоположение'!$A$5</f>
        <v>Год раскрытия информации: 2021 год</v>
      </c>
      <c r="B4" s="326"/>
      <c r="C4" s="326"/>
      <c r="D4" s="326"/>
      <c r="E4" s="326"/>
      <c r="F4" s="326"/>
      <c r="G4" s="326"/>
      <c r="H4" s="326"/>
      <c r="I4" s="326"/>
      <c r="J4" s="326"/>
      <c r="K4" s="326"/>
      <c r="L4" s="326"/>
      <c r="M4" s="326"/>
    </row>
    <row r="5" spans="1:13" ht="18.75" x14ac:dyDescent="0.3">
      <c r="M5" s="11"/>
    </row>
    <row r="6" spans="1:13" ht="18.75" x14ac:dyDescent="0.25">
      <c r="A6" s="330" t="s">
        <v>10</v>
      </c>
      <c r="B6" s="330"/>
      <c r="C6" s="330"/>
      <c r="D6" s="330"/>
      <c r="E6" s="330"/>
      <c r="F6" s="330"/>
      <c r="G6" s="330"/>
      <c r="H6" s="330"/>
      <c r="I6" s="330"/>
      <c r="J6" s="330"/>
      <c r="K6" s="330"/>
      <c r="L6" s="330"/>
      <c r="M6" s="330"/>
    </row>
    <row r="7" spans="1:13" ht="18.75" x14ac:dyDescent="0.25">
      <c r="A7" s="9"/>
      <c r="B7" s="9"/>
      <c r="C7" s="159"/>
      <c r="D7" s="159"/>
      <c r="E7" s="9"/>
      <c r="F7" s="9"/>
      <c r="G7" s="9"/>
      <c r="H7" s="64"/>
      <c r="I7" s="64"/>
      <c r="J7" s="64"/>
      <c r="K7" s="64"/>
      <c r="L7" s="64"/>
      <c r="M7" s="64"/>
    </row>
    <row r="8" spans="1:13" x14ac:dyDescent="0.25">
      <c r="A8" s="331" t="str">
        <f>'1. паспорт местоположение'!A9:C9</f>
        <v xml:space="preserve">ГУП "Региональные электрические сети "РБ  </v>
      </c>
      <c r="B8" s="331"/>
      <c r="C8" s="331"/>
      <c r="D8" s="331"/>
      <c r="E8" s="331"/>
      <c r="F8" s="331"/>
      <c r="G8" s="331"/>
      <c r="H8" s="331"/>
      <c r="I8" s="331"/>
      <c r="J8" s="331"/>
      <c r="K8" s="331"/>
      <c r="L8" s="331"/>
      <c r="M8" s="331"/>
    </row>
    <row r="9" spans="1:13" ht="18.75" customHeight="1" x14ac:dyDescent="0.25">
      <c r="A9" s="327" t="s">
        <v>9</v>
      </c>
      <c r="B9" s="327"/>
      <c r="C9" s="327"/>
      <c r="D9" s="327"/>
      <c r="E9" s="327"/>
      <c r="F9" s="327"/>
      <c r="G9" s="327"/>
      <c r="H9" s="327"/>
      <c r="I9" s="327"/>
      <c r="J9" s="327"/>
      <c r="K9" s="327"/>
      <c r="L9" s="327"/>
      <c r="M9" s="327"/>
    </row>
    <row r="10" spans="1:13" ht="18.75" x14ac:dyDescent="0.25">
      <c r="A10" s="9"/>
      <c r="B10" s="9"/>
      <c r="C10" s="159"/>
      <c r="D10" s="159"/>
      <c r="E10" s="9"/>
      <c r="F10" s="9"/>
      <c r="G10" s="9"/>
      <c r="H10" s="64"/>
      <c r="I10" s="64"/>
      <c r="J10" s="64"/>
      <c r="K10" s="64"/>
      <c r="L10" s="64"/>
      <c r="M10" s="64"/>
    </row>
    <row r="11" spans="1:13" x14ac:dyDescent="0.25">
      <c r="A11" s="332" t="str">
        <f>'1. паспорт местоположение'!$A$12</f>
        <v>L_ 20220123</v>
      </c>
      <c r="B11" s="332"/>
      <c r="C11" s="332"/>
      <c r="D11" s="332"/>
      <c r="E11" s="332"/>
      <c r="F11" s="332"/>
      <c r="G11" s="332"/>
      <c r="H11" s="332"/>
      <c r="I11" s="332"/>
      <c r="J11" s="332"/>
      <c r="K11" s="332"/>
      <c r="L11" s="332"/>
      <c r="M11" s="332"/>
    </row>
    <row r="12" spans="1:13" x14ac:dyDescent="0.25">
      <c r="A12" s="327" t="s">
        <v>8</v>
      </c>
      <c r="B12" s="327"/>
      <c r="C12" s="327"/>
      <c r="D12" s="327"/>
      <c r="E12" s="327"/>
      <c r="F12" s="327"/>
      <c r="G12" s="327"/>
      <c r="H12" s="327"/>
      <c r="I12" s="327"/>
      <c r="J12" s="327"/>
      <c r="K12" s="327"/>
      <c r="L12" s="327"/>
      <c r="M12" s="327"/>
    </row>
    <row r="13" spans="1:13" ht="16.5" customHeight="1" x14ac:dyDescent="0.3">
      <c r="A13" s="8"/>
      <c r="B13" s="8"/>
      <c r="C13" s="160"/>
      <c r="D13" s="160"/>
      <c r="E13" s="8"/>
      <c r="F13" s="8"/>
      <c r="G13" s="8"/>
      <c r="H13" s="63"/>
      <c r="I13" s="63"/>
      <c r="J13" s="63"/>
      <c r="K13" s="63"/>
      <c r="L13" s="63"/>
      <c r="M13" s="63"/>
    </row>
    <row r="14" spans="1:13" x14ac:dyDescent="0.25">
      <c r="A14" s="331" t="str">
        <f>'1. паспорт местоположение'!$A$15</f>
        <v>Строительство   КТПН 6/04кВ  в центрах питания с трансформаторам  250 кВА. с.Н-Березовка  ул.Горная</v>
      </c>
      <c r="B14" s="331"/>
      <c r="C14" s="331"/>
      <c r="D14" s="331"/>
      <c r="E14" s="331"/>
      <c r="F14" s="331"/>
      <c r="G14" s="331"/>
      <c r="H14" s="331"/>
      <c r="I14" s="331"/>
      <c r="J14" s="331"/>
      <c r="K14" s="331"/>
      <c r="L14" s="331"/>
      <c r="M14" s="331"/>
    </row>
    <row r="15" spans="1:13" ht="15.75" customHeight="1" x14ac:dyDescent="0.25">
      <c r="A15" s="327" t="s">
        <v>7</v>
      </c>
      <c r="B15" s="327"/>
      <c r="C15" s="327"/>
      <c r="D15" s="327"/>
      <c r="E15" s="327"/>
      <c r="F15" s="327"/>
      <c r="G15" s="327"/>
      <c r="H15" s="327"/>
      <c r="I15" s="327"/>
      <c r="J15" s="327"/>
      <c r="K15" s="327"/>
      <c r="L15" s="327"/>
      <c r="M15" s="327"/>
    </row>
    <row r="16" spans="1:13" x14ac:dyDescent="0.25">
      <c r="A16" s="385"/>
      <c r="B16" s="385"/>
      <c r="C16" s="385"/>
      <c r="D16" s="385"/>
      <c r="E16" s="385"/>
      <c r="F16" s="385"/>
      <c r="G16" s="385"/>
      <c r="H16" s="385"/>
      <c r="I16" s="385"/>
      <c r="J16" s="385"/>
      <c r="K16" s="385"/>
      <c r="L16" s="385"/>
      <c r="M16" s="385"/>
    </row>
    <row r="18" spans="1:16" x14ac:dyDescent="0.25">
      <c r="A18" s="386" t="s">
        <v>457</v>
      </c>
      <c r="B18" s="386"/>
      <c r="C18" s="386"/>
      <c r="D18" s="386"/>
      <c r="E18" s="386"/>
      <c r="F18" s="386"/>
      <c r="G18" s="386"/>
      <c r="H18" s="386"/>
      <c r="I18" s="386"/>
      <c r="J18" s="386"/>
      <c r="K18" s="386"/>
      <c r="L18" s="386"/>
      <c r="M18" s="386"/>
    </row>
    <row r="20" spans="1:16" ht="33" customHeight="1" x14ac:dyDescent="0.25">
      <c r="A20" s="374" t="s">
        <v>193</v>
      </c>
      <c r="B20" s="374" t="s">
        <v>192</v>
      </c>
      <c r="C20" s="384" t="s">
        <v>191</v>
      </c>
      <c r="D20" s="384"/>
      <c r="E20" s="377" t="s">
        <v>190</v>
      </c>
      <c r="F20" s="377"/>
      <c r="G20" s="374" t="s">
        <v>189</v>
      </c>
      <c r="H20" s="391" t="s">
        <v>512</v>
      </c>
      <c r="I20" s="392"/>
      <c r="J20" s="392"/>
      <c r="K20" s="392"/>
      <c r="L20" s="387" t="s">
        <v>188</v>
      </c>
      <c r="M20" s="388"/>
      <c r="N20" s="62"/>
      <c r="O20" s="62"/>
      <c r="P20" s="62"/>
    </row>
    <row r="21" spans="1:16" ht="99.75" customHeight="1" x14ac:dyDescent="0.25">
      <c r="A21" s="375"/>
      <c r="B21" s="375"/>
      <c r="C21" s="384"/>
      <c r="D21" s="384"/>
      <c r="E21" s="377"/>
      <c r="F21" s="377"/>
      <c r="G21" s="375"/>
      <c r="H21" s="372" t="s">
        <v>3</v>
      </c>
      <c r="I21" s="372"/>
      <c r="J21" s="372" t="s">
        <v>187</v>
      </c>
      <c r="K21" s="372"/>
      <c r="L21" s="389"/>
      <c r="M21" s="390"/>
    </row>
    <row r="22" spans="1:16" ht="89.25" customHeight="1" x14ac:dyDescent="0.25">
      <c r="A22" s="376"/>
      <c r="B22" s="376"/>
      <c r="C22" s="161" t="s">
        <v>3</v>
      </c>
      <c r="D22" s="161" t="s">
        <v>183</v>
      </c>
      <c r="E22" s="61" t="s">
        <v>186</v>
      </c>
      <c r="F22" s="61" t="s">
        <v>185</v>
      </c>
      <c r="G22" s="376"/>
      <c r="H22" s="60" t="s">
        <v>438</v>
      </c>
      <c r="I22" s="60" t="s">
        <v>439</v>
      </c>
      <c r="J22" s="60" t="s">
        <v>438</v>
      </c>
      <c r="K22" s="60" t="s">
        <v>439</v>
      </c>
      <c r="L22" s="59" t="s">
        <v>184</v>
      </c>
      <c r="M22" s="59" t="s">
        <v>183</v>
      </c>
    </row>
    <row r="23" spans="1:16" ht="19.5" customHeight="1" x14ac:dyDescent="0.25">
      <c r="A23" s="52">
        <v>1</v>
      </c>
      <c r="B23" s="52">
        <v>2</v>
      </c>
      <c r="C23" s="162">
        <v>3</v>
      </c>
      <c r="D23" s="162">
        <v>4</v>
      </c>
      <c r="E23" s="52">
        <v>5</v>
      </c>
      <c r="F23" s="52">
        <v>6</v>
      </c>
      <c r="G23" s="52">
        <v>7</v>
      </c>
      <c r="H23" s="52">
        <v>16</v>
      </c>
      <c r="I23" s="52">
        <v>17</v>
      </c>
      <c r="J23" s="52">
        <v>18</v>
      </c>
      <c r="K23" s="52">
        <v>19</v>
      </c>
      <c r="L23" s="52">
        <v>20</v>
      </c>
      <c r="M23" s="52">
        <v>21</v>
      </c>
    </row>
    <row r="24" spans="1:16" ht="47.25" customHeight="1" x14ac:dyDescent="0.25">
      <c r="A24" s="57">
        <v>1</v>
      </c>
      <c r="B24" s="56" t="s">
        <v>182</v>
      </c>
      <c r="C24" s="163">
        <f>C27*1.2</f>
        <v>1.464</v>
      </c>
      <c r="D24" s="163">
        <f>D27*1.2</f>
        <v>1.464</v>
      </c>
      <c r="E24" s="141">
        <v>0</v>
      </c>
      <c r="F24" s="141">
        <v>0</v>
      </c>
      <c r="G24" s="135">
        <v>0</v>
      </c>
      <c r="H24" s="135">
        <f>C24</f>
        <v>1.464</v>
      </c>
      <c r="I24" s="135" t="s">
        <v>525</v>
      </c>
      <c r="J24" s="135">
        <f>D24</f>
        <v>1.464</v>
      </c>
      <c r="K24" s="135" t="str">
        <f>I24</f>
        <v>II</v>
      </c>
      <c r="L24" s="135">
        <f>C24</f>
        <v>1.464</v>
      </c>
      <c r="M24" s="135">
        <f>D24</f>
        <v>1.464</v>
      </c>
    </row>
    <row r="25" spans="1:16" ht="24" customHeight="1" x14ac:dyDescent="0.25">
      <c r="A25" s="54" t="s">
        <v>181</v>
      </c>
      <c r="B25" s="37" t="s">
        <v>180</v>
      </c>
      <c r="C25" s="164">
        <v>0</v>
      </c>
      <c r="D25" s="165">
        <v>0</v>
      </c>
      <c r="E25" s="141">
        <v>0</v>
      </c>
      <c r="F25" s="141">
        <v>0</v>
      </c>
      <c r="G25" s="135">
        <v>0</v>
      </c>
      <c r="H25" s="135">
        <f t="shared" ref="H25:H64" si="0">C25</f>
        <v>0</v>
      </c>
      <c r="I25" s="135">
        <v>0</v>
      </c>
      <c r="J25" s="135">
        <f t="shared" ref="J25:J64" si="1">D25</f>
        <v>0</v>
      </c>
      <c r="K25" s="135">
        <v>0</v>
      </c>
      <c r="L25" s="135">
        <f t="shared" ref="L25:L64" si="2">C25</f>
        <v>0</v>
      </c>
      <c r="M25" s="135">
        <f t="shared" ref="M25:M64" si="3">D25</f>
        <v>0</v>
      </c>
    </row>
    <row r="26" spans="1:16" x14ac:dyDescent="0.25">
      <c r="A26" s="54" t="s">
        <v>179</v>
      </c>
      <c r="B26" s="37" t="s">
        <v>178</v>
      </c>
      <c r="C26" s="166">
        <v>0</v>
      </c>
      <c r="D26" s="167">
        <v>0</v>
      </c>
      <c r="E26" s="136">
        <v>0</v>
      </c>
      <c r="F26" s="136">
        <v>0</v>
      </c>
      <c r="G26" s="135">
        <v>0</v>
      </c>
      <c r="H26" s="135">
        <f t="shared" si="0"/>
        <v>0</v>
      </c>
      <c r="I26" s="135">
        <v>0</v>
      </c>
      <c r="J26" s="135">
        <f t="shared" si="1"/>
        <v>0</v>
      </c>
      <c r="K26" s="135">
        <v>0</v>
      </c>
      <c r="L26" s="135">
        <f t="shared" si="2"/>
        <v>0</v>
      </c>
      <c r="M26" s="135">
        <f t="shared" si="3"/>
        <v>0</v>
      </c>
    </row>
    <row r="27" spans="1:16" ht="31.5" x14ac:dyDescent="0.25">
      <c r="A27" s="54" t="s">
        <v>177</v>
      </c>
      <c r="B27" s="37" t="s">
        <v>394</v>
      </c>
      <c r="C27" s="163">
        <f>C30</f>
        <v>1.22</v>
      </c>
      <c r="D27" s="163">
        <f>D30</f>
        <v>1.22</v>
      </c>
      <c r="E27" s="136">
        <v>0</v>
      </c>
      <c r="F27" s="136">
        <v>0</v>
      </c>
      <c r="G27" s="136">
        <v>0</v>
      </c>
      <c r="H27" s="135">
        <f t="shared" si="0"/>
        <v>1.22</v>
      </c>
      <c r="I27" s="135" t="str">
        <f>I24</f>
        <v>II</v>
      </c>
      <c r="J27" s="135">
        <f t="shared" si="1"/>
        <v>1.22</v>
      </c>
      <c r="K27" s="135" t="str">
        <f>I27</f>
        <v>II</v>
      </c>
      <c r="L27" s="135">
        <f t="shared" si="2"/>
        <v>1.22</v>
      </c>
      <c r="M27" s="135">
        <f t="shared" si="3"/>
        <v>1.22</v>
      </c>
    </row>
    <row r="28" spans="1:16" x14ac:dyDescent="0.25">
      <c r="A28" s="54" t="s">
        <v>176</v>
      </c>
      <c r="B28" s="37" t="s">
        <v>175</v>
      </c>
      <c r="C28" s="166">
        <v>0</v>
      </c>
      <c r="D28" s="166">
        <v>0</v>
      </c>
      <c r="E28" s="136">
        <v>0</v>
      </c>
      <c r="F28" s="136">
        <v>0</v>
      </c>
      <c r="G28" s="136">
        <v>0</v>
      </c>
      <c r="H28" s="135">
        <f t="shared" si="0"/>
        <v>0</v>
      </c>
      <c r="I28" s="135">
        <v>0</v>
      </c>
      <c r="J28" s="135">
        <f t="shared" si="1"/>
        <v>0</v>
      </c>
      <c r="K28" s="135">
        <v>0</v>
      </c>
      <c r="L28" s="135">
        <f t="shared" si="2"/>
        <v>0</v>
      </c>
      <c r="M28" s="135">
        <f t="shared" si="3"/>
        <v>0</v>
      </c>
    </row>
    <row r="29" spans="1:16" x14ac:dyDescent="0.25">
      <c r="A29" s="54" t="s">
        <v>174</v>
      </c>
      <c r="B29" s="58" t="s">
        <v>173</v>
      </c>
      <c r="C29" s="166">
        <v>0</v>
      </c>
      <c r="D29" s="166">
        <v>0</v>
      </c>
      <c r="E29" s="136">
        <v>0</v>
      </c>
      <c r="F29" s="136">
        <v>0</v>
      </c>
      <c r="G29" s="136">
        <v>0</v>
      </c>
      <c r="H29" s="135">
        <f t="shared" si="0"/>
        <v>0</v>
      </c>
      <c r="I29" s="135">
        <v>0</v>
      </c>
      <c r="J29" s="135">
        <f t="shared" si="1"/>
        <v>0</v>
      </c>
      <c r="K29" s="135">
        <v>0</v>
      </c>
      <c r="L29" s="135">
        <f t="shared" si="2"/>
        <v>0</v>
      </c>
      <c r="M29" s="135">
        <f t="shared" si="3"/>
        <v>0</v>
      </c>
    </row>
    <row r="30" spans="1:16" ht="47.25" x14ac:dyDescent="0.25">
      <c r="A30" s="57" t="s">
        <v>64</v>
      </c>
      <c r="B30" s="56" t="s">
        <v>172</v>
      </c>
      <c r="C30" s="163">
        <f>C34+C33+C32+C31</f>
        <v>1.22</v>
      </c>
      <c r="D30" s="163">
        <f>D34+D33+D32+D31</f>
        <v>1.22</v>
      </c>
      <c r="E30" s="135">
        <v>0</v>
      </c>
      <c r="F30" s="135">
        <v>0</v>
      </c>
      <c r="G30" s="136">
        <v>0</v>
      </c>
      <c r="H30" s="135">
        <f t="shared" si="0"/>
        <v>1.22</v>
      </c>
      <c r="I30" s="135" t="str">
        <f>I24</f>
        <v>II</v>
      </c>
      <c r="J30" s="135">
        <f t="shared" si="1"/>
        <v>1.22</v>
      </c>
      <c r="K30" s="135" t="str">
        <f>I30</f>
        <v>II</v>
      </c>
      <c r="L30" s="135">
        <f t="shared" si="2"/>
        <v>1.22</v>
      </c>
      <c r="M30" s="135">
        <f t="shared" si="3"/>
        <v>1.22</v>
      </c>
    </row>
    <row r="31" spans="1:16" x14ac:dyDescent="0.25">
      <c r="A31" s="57" t="s">
        <v>171</v>
      </c>
      <c r="B31" s="37" t="s">
        <v>170</v>
      </c>
      <c r="C31" s="164">
        <v>0</v>
      </c>
      <c r="D31" s="164">
        <v>0</v>
      </c>
      <c r="E31" s="135">
        <v>0</v>
      </c>
      <c r="F31" s="135">
        <v>0</v>
      </c>
      <c r="G31" s="136">
        <v>0</v>
      </c>
      <c r="H31" s="135">
        <f t="shared" si="0"/>
        <v>0</v>
      </c>
      <c r="I31" s="135">
        <v>0</v>
      </c>
      <c r="J31" s="135">
        <f t="shared" si="1"/>
        <v>0</v>
      </c>
      <c r="K31" s="135">
        <v>0</v>
      </c>
      <c r="L31" s="135">
        <f t="shared" si="2"/>
        <v>0</v>
      </c>
      <c r="M31" s="135">
        <f t="shared" si="3"/>
        <v>0</v>
      </c>
    </row>
    <row r="32" spans="1:16" ht="31.5" x14ac:dyDescent="0.25">
      <c r="A32" s="57" t="s">
        <v>169</v>
      </c>
      <c r="B32" s="37" t="s">
        <v>168</v>
      </c>
      <c r="C32" s="164">
        <v>0</v>
      </c>
      <c r="D32" s="164">
        <v>0</v>
      </c>
      <c r="E32" s="135">
        <v>0</v>
      </c>
      <c r="F32" s="135">
        <v>0</v>
      </c>
      <c r="G32" s="136">
        <v>0</v>
      </c>
      <c r="H32" s="135">
        <f t="shared" si="0"/>
        <v>0</v>
      </c>
      <c r="I32" s="135">
        <v>0</v>
      </c>
      <c r="J32" s="135">
        <f t="shared" si="1"/>
        <v>0</v>
      </c>
      <c r="K32" s="135">
        <v>0</v>
      </c>
      <c r="L32" s="135">
        <f t="shared" si="2"/>
        <v>0</v>
      </c>
      <c r="M32" s="135">
        <f t="shared" si="3"/>
        <v>0</v>
      </c>
    </row>
    <row r="33" spans="1:13" x14ac:dyDescent="0.25">
      <c r="A33" s="57" t="s">
        <v>167</v>
      </c>
      <c r="B33" s="37" t="s">
        <v>166</v>
      </c>
      <c r="C33" s="164">
        <f>'1. паспорт местоположение'!C45</f>
        <v>1.22</v>
      </c>
      <c r="D33" s="164">
        <f>C33</f>
        <v>1.22</v>
      </c>
      <c r="E33" s="135">
        <v>0</v>
      </c>
      <c r="F33" s="135">
        <v>0</v>
      </c>
      <c r="G33" s="136">
        <v>0</v>
      </c>
      <c r="H33" s="135">
        <f t="shared" si="0"/>
        <v>1.22</v>
      </c>
      <c r="I33" s="135" t="str">
        <f>I24</f>
        <v>II</v>
      </c>
      <c r="J33" s="135">
        <f t="shared" si="1"/>
        <v>1.22</v>
      </c>
      <c r="K33" s="135" t="str">
        <f>I33</f>
        <v>II</v>
      </c>
      <c r="L33" s="135">
        <f t="shared" si="2"/>
        <v>1.22</v>
      </c>
      <c r="M33" s="135">
        <f t="shared" si="3"/>
        <v>1.22</v>
      </c>
    </row>
    <row r="34" spans="1:13" x14ac:dyDescent="0.25">
      <c r="A34" s="57" t="s">
        <v>165</v>
      </c>
      <c r="B34" s="37" t="s">
        <v>164</v>
      </c>
      <c r="C34" s="164">
        <v>0</v>
      </c>
      <c r="D34" s="164">
        <v>0</v>
      </c>
      <c r="E34" s="135">
        <v>0</v>
      </c>
      <c r="F34" s="135">
        <v>0</v>
      </c>
      <c r="G34" s="136">
        <v>0</v>
      </c>
      <c r="H34" s="135">
        <f t="shared" si="0"/>
        <v>0</v>
      </c>
      <c r="I34" s="135">
        <v>0</v>
      </c>
      <c r="J34" s="135">
        <f t="shared" si="1"/>
        <v>0</v>
      </c>
      <c r="K34" s="135">
        <v>0</v>
      </c>
      <c r="L34" s="135">
        <f t="shared" si="2"/>
        <v>0</v>
      </c>
      <c r="M34" s="135">
        <f t="shared" si="3"/>
        <v>0</v>
      </c>
    </row>
    <row r="35" spans="1:13" ht="31.5" x14ac:dyDescent="0.25">
      <c r="A35" s="57" t="s">
        <v>63</v>
      </c>
      <c r="B35" s="56" t="s">
        <v>163</v>
      </c>
      <c r="C35" s="164">
        <v>0</v>
      </c>
      <c r="D35" s="164">
        <v>0</v>
      </c>
      <c r="E35" s="136">
        <v>0</v>
      </c>
      <c r="F35" s="136">
        <v>0</v>
      </c>
      <c r="G35" s="136">
        <v>0</v>
      </c>
      <c r="H35" s="135">
        <f t="shared" si="0"/>
        <v>0</v>
      </c>
      <c r="I35" s="135">
        <v>0</v>
      </c>
      <c r="J35" s="135">
        <f t="shared" si="1"/>
        <v>0</v>
      </c>
      <c r="K35" s="135">
        <v>0</v>
      </c>
      <c r="L35" s="135">
        <f t="shared" si="2"/>
        <v>0</v>
      </c>
      <c r="M35" s="135">
        <f t="shared" si="3"/>
        <v>0</v>
      </c>
    </row>
    <row r="36" spans="1:13" ht="31.5" x14ac:dyDescent="0.25">
      <c r="A36" s="54" t="s">
        <v>162</v>
      </c>
      <c r="B36" s="53" t="s">
        <v>161</v>
      </c>
      <c r="C36" s="168">
        <v>0</v>
      </c>
      <c r="D36" s="164">
        <v>0</v>
      </c>
      <c r="E36" s="136">
        <v>0</v>
      </c>
      <c r="F36" s="136">
        <v>0</v>
      </c>
      <c r="G36" s="136">
        <v>0</v>
      </c>
      <c r="H36" s="135">
        <f t="shared" si="0"/>
        <v>0</v>
      </c>
      <c r="I36" s="135">
        <v>0</v>
      </c>
      <c r="J36" s="135">
        <f t="shared" si="1"/>
        <v>0</v>
      </c>
      <c r="K36" s="135">
        <v>0</v>
      </c>
      <c r="L36" s="135">
        <f t="shared" si="2"/>
        <v>0</v>
      </c>
      <c r="M36" s="135">
        <f t="shared" si="3"/>
        <v>0</v>
      </c>
    </row>
    <row r="37" spans="1:13" x14ac:dyDescent="0.25">
      <c r="A37" s="54" t="s">
        <v>160</v>
      </c>
      <c r="B37" s="53" t="s">
        <v>150</v>
      </c>
      <c r="C37" s="169">
        <v>0</v>
      </c>
      <c r="D37" s="169">
        <v>0</v>
      </c>
      <c r="E37" s="136">
        <v>0</v>
      </c>
      <c r="F37" s="136">
        <v>0</v>
      </c>
      <c r="G37" s="136">
        <v>0</v>
      </c>
      <c r="H37" s="135">
        <f t="shared" si="0"/>
        <v>0</v>
      </c>
      <c r="I37" s="135">
        <v>0</v>
      </c>
      <c r="J37" s="135">
        <f t="shared" si="1"/>
        <v>0</v>
      </c>
      <c r="K37" s="135">
        <v>0</v>
      </c>
      <c r="L37" s="135">
        <f t="shared" si="2"/>
        <v>0</v>
      </c>
      <c r="M37" s="135">
        <f t="shared" si="3"/>
        <v>0</v>
      </c>
    </row>
    <row r="38" spans="1:13" x14ac:dyDescent="0.25">
      <c r="A38" s="54" t="s">
        <v>159</v>
      </c>
      <c r="B38" s="53" t="s">
        <v>148</v>
      </c>
      <c r="C38" s="168">
        <v>0</v>
      </c>
      <c r="D38" s="164">
        <v>0</v>
      </c>
      <c r="E38" s="136">
        <v>0</v>
      </c>
      <c r="F38" s="136">
        <v>0</v>
      </c>
      <c r="G38" s="136">
        <v>0</v>
      </c>
      <c r="H38" s="135">
        <f t="shared" si="0"/>
        <v>0</v>
      </c>
      <c r="I38" s="135">
        <v>0</v>
      </c>
      <c r="J38" s="135">
        <f t="shared" si="1"/>
        <v>0</v>
      </c>
      <c r="K38" s="135">
        <v>0</v>
      </c>
      <c r="L38" s="135">
        <f t="shared" si="2"/>
        <v>0</v>
      </c>
      <c r="M38" s="135">
        <f t="shared" si="3"/>
        <v>0</v>
      </c>
    </row>
    <row r="39" spans="1:13" ht="31.5" x14ac:dyDescent="0.25">
      <c r="A39" s="54" t="s">
        <v>158</v>
      </c>
      <c r="B39" s="37" t="s">
        <v>146</v>
      </c>
      <c r="C39" s="169">
        <v>0</v>
      </c>
      <c r="D39" s="169">
        <v>0</v>
      </c>
      <c r="E39" s="136">
        <v>0</v>
      </c>
      <c r="F39" s="136">
        <v>0</v>
      </c>
      <c r="G39" s="136">
        <v>0</v>
      </c>
      <c r="H39" s="135">
        <f t="shared" si="0"/>
        <v>0</v>
      </c>
      <c r="I39" s="135">
        <v>0</v>
      </c>
      <c r="J39" s="135">
        <f t="shared" si="1"/>
        <v>0</v>
      </c>
      <c r="K39" s="135">
        <v>0</v>
      </c>
      <c r="L39" s="135">
        <f t="shared" si="2"/>
        <v>0</v>
      </c>
      <c r="M39" s="135">
        <f t="shared" si="3"/>
        <v>0</v>
      </c>
    </row>
    <row r="40" spans="1:13" ht="31.5" x14ac:dyDescent="0.25">
      <c r="A40" s="54" t="s">
        <v>157</v>
      </c>
      <c r="B40" s="37" t="s">
        <v>144</v>
      </c>
      <c r="C40" s="169">
        <v>0</v>
      </c>
      <c r="D40" s="169">
        <v>0</v>
      </c>
      <c r="E40" s="136">
        <v>0</v>
      </c>
      <c r="F40" s="136">
        <v>0</v>
      </c>
      <c r="G40" s="136">
        <v>0</v>
      </c>
      <c r="H40" s="135">
        <f t="shared" si="0"/>
        <v>0</v>
      </c>
      <c r="I40" s="135">
        <v>0</v>
      </c>
      <c r="J40" s="135">
        <f t="shared" si="1"/>
        <v>0</v>
      </c>
      <c r="K40" s="135">
        <v>0</v>
      </c>
      <c r="L40" s="135">
        <f t="shared" si="2"/>
        <v>0</v>
      </c>
      <c r="M40" s="135">
        <f t="shared" si="3"/>
        <v>0</v>
      </c>
    </row>
    <row r="41" spans="1:13" x14ac:dyDescent="0.25">
      <c r="A41" s="54" t="s">
        <v>156</v>
      </c>
      <c r="B41" s="37" t="s">
        <v>142</v>
      </c>
      <c r="C41" s="169">
        <v>0</v>
      </c>
      <c r="D41" s="169">
        <v>0</v>
      </c>
      <c r="E41" s="136">
        <v>0</v>
      </c>
      <c r="F41" s="136">
        <v>0</v>
      </c>
      <c r="G41" s="136">
        <v>0</v>
      </c>
      <c r="H41" s="135">
        <f t="shared" si="0"/>
        <v>0</v>
      </c>
      <c r="I41" s="135">
        <v>0</v>
      </c>
      <c r="J41" s="135">
        <f t="shared" si="1"/>
        <v>0</v>
      </c>
      <c r="K41" s="135">
        <v>0</v>
      </c>
      <c r="L41" s="135">
        <f t="shared" si="2"/>
        <v>0</v>
      </c>
      <c r="M41" s="135">
        <f t="shared" si="3"/>
        <v>0</v>
      </c>
    </row>
    <row r="42" spans="1:13" x14ac:dyDescent="0.25">
      <c r="A42" s="54" t="s">
        <v>155</v>
      </c>
      <c r="B42" s="53" t="s">
        <v>526</v>
      </c>
      <c r="C42" s="169">
        <v>1</v>
      </c>
      <c r="D42" s="169">
        <v>1</v>
      </c>
      <c r="E42" s="136">
        <v>0</v>
      </c>
      <c r="F42" s="136">
        <v>0</v>
      </c>
      <c r="G42" s="136">
        <v>0</v>
      </c>
      <c r="H42" s="135">
        <f t="shared" si="0"/>
        <v>1</v>
      </c>
      <c r="I42" s="135">
        <v>0</v>
      </c>
      <c r="J42" s="135">
        <f t="shared" si="1"/>
        <v>1</v>
      </c>
      <c r="K42" s="135">
        <v>0</v>
      </c>
      <c r="L42" s="135">
        <f t="shared" si="2"/>
        <v>1</v>
      </c>
      <c r="M42" s="135">
        <f t="shared" si="3"/>
        <v>1</v>
      </c>
    </row>
    <row r="43" spans="1:13" x14ac:dyDescent="0.25">
      <c r="A43" s="57" t="s">
        <v>62</v>
      </c>
      <c r="B43" s="56" t="s">
        <v>154</v>
      </c>
      <c r="C43" s="169">
        <v>0</v>
      </c>
      <c r="D43" s="169">
        <v>0</v>
      </c>
      <c r="E43" s="136">
        <v>0</v>
      </c>
      <c r="F43" s="136">
        <v>0</v>
      </c>
      <c r="G43" s="136">
        <v>0</v>
      </c>
      <c r="H43" s="135">
        <f t="shared" si="0"/>
        <v>0</v>
      </c>
      <c r="I43" s="135">
        <v>0</v>
      </c>
      <c r="J43" s="135">
        <f t="shared" si="1"/>
        <v>0</v>
      </c>
      <c r="K43" s="135">
        <v>0</v>
      </c>
      <c r="L43" s="135">
        <f t="shared" si="2"/>
        <v>0</v>
      </c>
      <c r="M43" s="135">
        <f t="shared" si="3"/>
        <v>0</v>
      </c>
    </row>
    <row r="44" spans="1:13" x14ac:dyDescent="0.25">
      <c r="A44" s="54" t="s">
        <v>153</v>
      </c>
      <c r="B44" s="37" t="s">
        <v>152</v>
      </c>
      <c r="C44" s="169">
        <v>0</v>
      </c>
      <c r="D44" s="169">
        <v>0</v>
      </c>
      <c r="E44" s="136">
        <v>0</v>
      </c>
      <c r="F44" s="136">
        <v>0</v>
      </c>
      <c r="G44" s="136">
        <v>0</v>
      </c>
      <c r="H44" s="135">
        <f t="shared" si="0"/>
        <v>0</v>
      </c>
      <c r="I44" s="135">
        <v>0</v>
      </c>
      <c r="J44" s="135">
        <f t="shared" si="1"/>
        <v>0</v>
      </c>
      <c r="K44" s="135">
        <v>0</v>
      </c>
      <c r="L44" s="135">
        <f t="shared" si="2"/>
        <v>0</v>
      </c>
      <c r="M44" s="135">
        <f t="shared" si="3"/>
        <v>0</v>
      </c>
    </row>
    <row r="45" spans="1:13" x14ac:dyDescent="0.25">
      <c r="A45" s="54" t="s">
        <v>151</v>
      </c>
      <c r="B45" s="37" t="s">
        <v>150</v>
      </c>
      <c r="C45" s="169">
        <v>0</v>
      </c>
      <c r="D45" s="169">
        <v>0</v>
      </c>
      <c r="E45" s="136">
        <v>0</v>
      </c>
      <c r="F45" s="136">
        <v>0</v>
      </c>
      <c r="G45" s="136">
        <v>0</v>
      </c>
      <c r="H45" s="135">
        <f t="shared" si="0"/>
        <v>0</v>
      </c>
      <c r="I45" s="135">
        <v>0</v>
      </c>
      <c r="J45" s="135">
        <f t="shared" si="1"/>
        <v>0</v>
      </c>
      <c r="K45" s="135">
        <v>0</v>
      </c>
      <c r="L45" s="135">
        <f t="shared" si="2"/>
        <v>0</v>
      </c>
      <c r="M45" s="135">
        <f t="shared" si="3"/>
        <v>0</v>
      </c>
    </row>
    <row r="46" spans="1:13" x14ac:dyDescent="0.25">
      <c r="A46" s="54" t="s">
        <v>149</v>
      </c>
      <c r="B46" s="37" t="s">
        <v>148</v>
      </c>
      <c r="C46" s="169">
        <v>0</v>
      </c>
      <c r="D46" s="169">
        <v>0</v>
      </c>
      <c r="E46" s="136">
        <v>0</v>
      </c>
      <c r="F46" s="136">
        <v>0</v>
      </c>
      <c r="G46" s="136">
        <v>0</v>
      </c>
      <c r="H46" s="135">
        <f t="shared" si="0"/>
        <v>0</v>
      </c>
      <c r="I46" s="135">
        <v>0</v>
      </c>
      <c r="J46" s="135">
        <f t="shared" si="1"/>
        <v>0</v>
      </c>
      <c r="K46" s="135">
        <v>0</v>
      </c>
      <c r="L46" s="135">
        <f t="shared" si="2"/>
        <v>0</v>
      </c>
      <c r="M46" s="135">
        <f t="shared" si="3"/>
        <v>0</v>
      </c>
    </row>
    <row r="47" spans="1:13" ht="31.5" x14ac:dyDescent="0.25">
      <c r="A47" s="54" t="s">
        <v>147</v>
      </c>
      <c r="B47" s="37" t="s">
        <v>146</v>
      </c>
      <c r="C47" s="169">
        <v>0</v>
      </c>
      <c r="D47" s="169">
        <v>0</v>
      </c>
      <c r="E47" s="136">
        <v>0</v>
      </c>
      <c r="F47" s="136">
        <v>0</v>
      </c>
      <c r="G47" s="136">
        <v>0</v>
      </c>
      <c r="H47" s="135">
        <f t="shared" si="0"/>
        <v>0</v>
      </c>
      <c r="I47" s="135">
        <v>0</v>
      </c>
      <c r="J47" s="135">
        <f t="shared" si="1"/>
        <v>0</v>
      </c>
      <c r="K47" s="135">
        <v>0</v>
      </c>
      <c r="L47" s="135">
        <f t="shared" si="2"/>
        <v>0</v>
      </c>
      <c r="M47" s="135">
        <f t="shared" si="3"/>
        <v>0</v>
      </c>
    </row>
    <row r="48" spans="1:13" ht="31.5" x14ac:dyDescent="0.25">
      <c r="A48" s="54" t="s">
        <v>145</v>
      </c>
      <c r="B48" s="37" t="s">
        <v>144</v>
      </c>
      <c r="C48" s="169">
        <v>0</v>
      </c>
      <c r="D48" s="169">
        <v>0</v>
      </c>
      <c r="E48" s="136">
        <v>0</v>
      </c>
      <c r="F48" s="136">
        <v>0</v>
      </c>
      <c r="G48" s="136">
        <v>0</v>
      </c>
      <c r="H48" s="135">
        <f t="shared" si="0"/>
        <v>0</v>
      </c>
      <c r="I48" s="135">
        <v>0</v>
      </c>
      <c r="J48" s="135">
        <f t="shared" si="1"/>
        <v>0</v>
      </c>
      <c r="K48" s="135">
        <v>0</v>
      </c>
      <c r="L48" s="135">
        <f t="shared" si="2"/>
        <v>0</v>
      </c>
      <c r="M48" s="135">
        <f t="shared" si="3"/>
        <v>0</v>
      </c>
    </row>
    <row r="49" spans="1:13" x14ac:dyDescent="0.25">
      <c r="A49" s="54" t="s">
        <v>143</v>
      </c>
      <c r="B49" s="37" t="s">
        <v>142</v>
      </c>
      <c r="C49" s="169">
        <v>0</v>
      </c>
      <c r="D49" s="169">
        <v>0</v>
      </c>
      <c r="E49" s="136">
        <v>0</v>
      </c>
      <c r="F49" s="136">
        <v>0</v>
      </c>
      <c r="G49" s="136">
        <v>0</v>
      </c>
      <c r="H49" s="135">
        <f t="shared" si="0"/>
        <v>0</v>
      </c>
      <c r="I49" s="135">
        <v>0</v>
      </c>
      <c r="J49" s="135">
        <f t="shared" si="1"/>
        <v>0</v>
      </c>
      <c r="K49" s="135">
        <v>0</v>
      </c>
      <c r="L49" s="135">
        <f t="shared" si="2"/>
        <v>0</v>
      </c>
      <c r="M49" s="135">
        <f t="shared" si="3"/>
        <v>0</v>
      </c>
    </row>
    <row r="50" spans="1:13" x14ac:dyDescent="0.25">
      <c r="A50" s="54" t="s">
        <v>141</v>
      </c>
      <c r="B50" s="53" t="s">
        <v>526</v>
      </c>
      <c r="C50" s="169">
        <v>1</v>
      </c>
      <c r="D50" s="169">
        <v>1</v>
      </c>
      <c r="E50" s="136">
        <v>0</v>
      </c>
      <c r="F50" s="136">
        <v>0</v>
      </c>
      <c r="G50" s="136">
        <v>0</v>
      </c>
      <c r="H50" s="135">
        <f t="shared" si="0"/>
        <v>1</v>
      </c>
      <c r="I50" s="135">
        <v>0</v>
      </c>
      <c r="J50" s="135">
        <f t="shared" si="1"/>
        <v>1</v>
      </c>
      <c r="K50" s="135">
        <v>0</v>
      </c>
      <c r="L50" s="135">
        <f t="shared" si="2"/>
        <v>1</v>
      </c>
      <c r="M50" s="135">
        <f t="shared" si="3"/>
        <v>1</v>
      </c>
    </row>
    <row r="51" spans="1:13" ht="35.25" customHeight="1" x14ac:dyDescent="0.25">
      <c r="A51" s="57" t="s">
        <v>60</v>
      </c>
      <c r="B51" s="56" t="s">
        <v>140</v>
      </c>
      <c r="C51" s="170">
        <v>0</v>
      </c>
      <c r="D51" s="170">
        <v>0</v>
      </c>
      <c r="E51" s="135">
        <v>0</v>
      </c>
      <c r="F51" s="135">
        <v>0</v>
      </c>
      <c r="G51" s="136">
        <v>0</v>
      </c>
      <c r="H51" s="135">
        <f t="shared" si="0"/>
        <v>0</v>
      </c>
      <c r="I51" s="135">
        <v>0</v>
      </c>
      <c r="J51" s="135">
        <f t="shared" si="1"/>
        <v>0</v>
      </c>
      <c r="K51" s="135">
        <v>0</v>
      </c>
      <c r="L51" s="135">
        <f t="shared" si="2"/>
        <v>0</v>
      </c>
      <c r="M51" s="135">
        <f t="shared" si="3"/>
        <v>0</v>
      </c>
    </row>
    <row r="52" spans="1:13" x14ac:dyDescent="0.25">
      <c r="A52" s="54" t="s">
        <v>139</v>
      </c>
      <c r="B52" s="37" t="s">
        <v>138</v>
      </c>
      <c r="C52" s="163">
        <f>C30</f>
        <v>1.22</v>
      </c>
      <c r="D52" s="163">
        <f>D30</f>
        <v>1.22</v>
      </c>
      <c r="E52" s="136">
        <v>0</v>
      </c>
      <c r="F52" s="136">
        <v>0</v>
      </c>
      <c r="G52" s="136">
        <v>0</v>
      </c>
      <c r="H52" s="135">
        <f t="shared" si="0"/>
        <v>1.22</v>
      </c>
      <c r="I52" s="135">
        <v>0</v>
      </c>
      <c r="J52" s="135">
        <f t="shared" si="1"/>
        <v>1.22</v>
      </c>
      <c r="K52" s="135">
        <v>0</v>
      </c>
      <c r="L52" s="135">
        <f t="shared" si="2"/>
        <v>1.22</v>
      </c>
      <c r="M52" s="135">
        <f t="shared" si="3"/>
        <v>1.22</v>
      </c>
    </row>
    <row r="53" spans="1:13" x14ac:dyDescent="0.25">
      <c r="A53" s="54" t="s">
        <v>137</v>
      </c>
      <c r="B53" s="37" t="s">
        <v>131</v>
      </c>
      <c r="C53" s="164">
        <v>0</v>
      </c>
      <c r="D53" s="164">
        <v>0</v>
      </c>
      <c r="E53" s="135">
        <v>0</v>
      </c>
      <c r="F53" s="135">
        <v>0</v>
      </c>
      <c r="G53" s="136">
        <v>0</v>
      </c>
      <c r="H53" s="135">
        <f t="shared" si="0"/>
        <v>0</v>
      </c>
      <c r="I53" s="135">
        <v>0</v>
      </c>
      <c r="J53" s="135">
        <f t="shared" si="1"/>
        <v>0</v>
      </c>
      <c r="K53" s="135">
        <v>0</v>
      </c>
      <c r="L53" s="135">
        <f t="shared" si="2"/>
        <v>0</v>
      </c>
      <c r="M53" s="135">
        <f t="shared" si="3"/>
        <v>0</v>
      </c>
    </row>
    <row r="54" spans="1:13" x14ac:dyDescent="0.25">
      <c r="A54" s="54" t="s">
        <v>136</v>
      </c>
      <c r="B54" s="53" t="s">
        <v>130</v>
      </c>
      <c r="C54" s="164">
        <v>0</v>
      </c>
      <c r="D54" s="164">
        <v>0</v>
      </c>
      <c r="E54" s="135">
        <v>0</v>
      </c>
      <c r="F54" s="135">
        <v>0</v>
      </c>
      <c r="G54" s="136">
        <v>0</v>
      </c>
      <c r="H54" s="135">
        <f t="shared" si="0"/>
        <v>0</v>
      </c>
      <c r="I54" s="135">
        <v>0</v>
      </c>
      <c r="J54" s="135">
        <f t="shared" si="1"/>
        <v>0</v>
      </c>
      <c r="K54" s="135">
        <v>0</v>
      </c>
      <c r="L54" s="135">
        <f t="shared" si="2"/>
        <v>0</v>
      </c>
      <c r="M54" s="135">
        <f t="shared" si="3"/>
        <v>0</v>
      </c>
    </row>
    <row r="55" spans="1:13" x14ac:dyDescent="0.25">
      <c r="A55" s="54" t="s">
        <v>135</v>
      </c>
      <c r="B55" s="53" t="s">
        <v>129</v>
      </c>
      <c r="C55" s="164">
        <v>0</v>
      </c>
      <c r="D55" s="164">
        <v>0</v>
      </c>
      <c r="E55" s="135">
        <v>0</v>
      </c>
      <c r="F55" s="135">
        <v>0</v>
      </c>
      <c r="G55" s="136">
        <v>0</v>
      </c>
      <c r="H55" s="135">
        <f t="shared" si="0"/>
        <v>0</v>
      </c>
      <c r="I55" s="135">
        <v>0</v>
      </c>
      <c r="J55" s="135">
        <f t="shared" si="1"/>
        <v>0</v>
      </c>
      <c r="K55" s="135">
        <v>0</v>
      </c>
      <c r="L55" s="135">
        <f t="shared" si="2"/>
        <v>0</v>
      </c>
      <c r="M55" s="135">
        <f t="shared" si="3"/>
        <v>0</v>
      </c>
    </row>
    <row r="56" spans="1:13" x14ac:dyDescent="0.25">
      <c r="A56" s="54" t="s">
        <v>134</v>
      </c>
      <c r="B56" s="53" t="s">
        <v>128</v>
      </c>
      <c r="C56" s="164">
        <v>0</v>
      </c>
      <c r="D56" s="164">
        <v>0</v>
      </c>
      <c r="E56" s="135">
        <v>0</v>
      </c>
      <c r="F56" s="135">
        <v>0</v>
      </c>
      <c r="G56" s="136">
        <v>0</v>
      </c>
      <c r="H56" s="135">
        <f t="shared" si="0"/>
        <v>0</v>
      </c>
      <c r="I56" s="135">
        <v>0</v>
      </c>
      <c r="J56" s="135">
        <f t="shared" si="1"/>
        <v>0</v>
      </c>
      <c r="K56" s="135">
        <v>0</v>
      </c>
      <c r="L56" s="135">
        <f t="shared" si="2"/>
        <v>0</v>
      </c>
      <c r="M56" s="135">
        <f t="shared" si="3"/>
        <v>0</v>
      </c>
    </row>
    <row r="57" spans="1:13" x14ac:dyDescent="0.25">
      <c r="A57" s="54" t="s">
        <v>133</v>
      </c>
      <c r="B57" s="53" t="s">
        <v>526</v>
      </c>
      <c r="C57" s="169">
        <v>1</v>
      </c>
      <c r="D57" s="169">
        <v>1</v>
      </c>
      <c r="E57" s="135">
        <v>0</v>
      </c>
      <c r="F57" s="135">
        <v>0</v>
      </c>
      <c r="G57" s="136">
        <v>0</v>
      </c>
      <c r="H57" s="135">
        <f t="shared" si="0"/>
        <v>1</v>
      </c>
      <c r="I57" s="135">
        <v>0</v>
      </c>
      <c r="J57" s="135">
        <f t="shared" si="1"/>
        <v>1</v>
      </c>
      <c r="K57" s="135">
        <v>0</v>
      </c>
      <c r="L57" s="135">
        <f t="shared" si="2"/>
        <v>1</v>
      </c>
      <c r="M57" s="135">
        <f t="shared" si="3"/>
        <v>1</v>
      </c>
    </row>
    <row r="58" spans="1:13" ht="36.75" customHeight="1" x14ac:dyDescent="0.25">
      <c r="A58" s="57" t="s">
        <v>59</v>
      </c>
      <c r="B58" s="74" t="s">
        <v>235</v>
      </c>
      <c r="C58" s="164">
        <v>0</v>
      </c>
      <c r="D58" s="164">
        <v>0</v>
      </c>
      <c r="E58" s="135">
        <v>0</v>
      </c>
      <c r="F58" s="135">
        <v>0</v>
      </c>
      <c r="G58" s="136">
        <v>0</v>
      </c>
      <c r="H58" s="135">
        <f t="shared" si="0"/>
        <v>0</v>
      </c>
      <c r="I58" s="135">
        <v>0</v>
      </c>
      <c r="J58" s="135">
        <f t="shared" si="1"/>
        <v>0</v>
      </c>
      <c r="K58" s="135">
        <v>0</v>
      </c>
      <c r="L58" s="135">
        <f t="shared" si="2"/>
        <v>0</v>
      </c>
      <c r="M58" s="135">
        <f t="shared" si="3"/>
        <v>0</v>
      </c>
    </row>
    <row r="59" spans="1:13" x14ac:dyDescent="0.25">
      <c r="A59" s="57" t="s">
        <v>57</v>
      </c>
      <c r="B59" s="56" t="s">
        <v>132</v>
      </c>
      <c r="C59" s="164">
        <v>0</v>
      </c>
      <c r="D59" s="164">
        <v>0</v>
      </c>
      <c r="E59" s="136">
        <v>0</v>
      </c>
      <c r="F59" s="136">
        <v>0</v>
      </c>
      <c r="G59" s="136">
        <v>0</v>
      </c>
      <c r="H59" s="135">
        <f t="shared" si="0"/>
        <v>0</v>
      </c>
      <c r="I59" s="135">
        <v>0</v>
      </c>
      <c r="J59" s="135">
        <f t="shared" si="1"/>
        <v>0</v>
      </c>
      <c r="K59" s="135">
        <v>0</v>
      </c>
      <c r="L59" s="135">
        <f t="shared" si="2"/>
        <v>0</v>
      </c>
      <c r="M59" s="135">
        <f t="shared" si="3"/>
        <v>0</v>
      </c>
    </row>
    <row r="60" spans="1:13" x14ac:dyDescent="0.25">
      <c r="A60" s="54" t="s">
        <v>229</v>
      </c>
      <c r="B60" s="55" t="s">
        <v>152</v>
      </c>
      <c r="C60" s="164">
        <v>0</v>
      </c>
      <c r="D60" s="164">
        <v>0</v>
      </c>
      <c r="E60" s="136">
        <v>0</v>
      </c>
      <c r="F60" s="136">
        <v>0</v>
      </c>
      <c r="G60" s="136">
        <v>0</v>
      </c>
      <c r="H60" s="135">
        <f t="shared" si="0"/>
        <v>0</v>
      </c>
      <c r="I60" s="135">
        <v>0</v>
      </c>
      <c r="J60" s="135">
        <f t="shared" si="1"/>
        <v>0</v>
      </c>
      <c r="K60" s="135">
        <v>0</v>
      </c>
      <c r="L60" s="135">
        <f t="shared" si="2"/>
        <v>0</v>
      </c>
      <c r="M60" s="135">
        <f t="shared" si="3"/>
        <v>0</v>
      </c>
    </row>
    <row r="61" spans="1:13" x14ac:dyDescent="0.25">
      <c r="A61" s="54" t="s">
        <v>230</v>
      </c>
      <c r="B61" s="55" t="s">
        <v>150</v>
      </c>
      <c r="C61" s="164">
        <v>0</v>
      </c>
      <c r="D61" s="164">
        <v>0</v>
      </c>
      <c r="E61" s="136">
        <v>0</v>
      </c>
      <c r="F61" s="136">
        <v>0</v>
      </c>
      <c r="G61" s="136">
        <v>0</v>
      </c>
      <c r="H61" s="135">
        <f t="shared" si="0"/>
        <v>0</v>
      </c>
      <c r="I61" s="135">
        <v>0</v>
      </c>
      <c r="J61" s="135">
        <f t="shared" si="1"/>
        <v>0</v>
      </c>
      <c r="K61" s="135">
        <v>0</v>
      </c>
      <c r="L61" s="135">
        <f t="shared" si="2"/>
        <v>0</v>
      </c>
      <c r="M61" s="135">
        <f t="shared" si="3"/>
        <v>0</v>
      </c>
    </row>
    <row r="62" spans="1:13" x14ac:dyDescent="0.25">
      <c r="A62" s="54" t="s">
        <v>231</v>
      </c>
      <c r="B62" s="55" t="s">
        <v>148</v>
      </c>
      <c r="C62" s="164">
        <v>0</v>
      </c>
      <c r="D62" s="164">
        <v>0</v>
      </c>
      <c r="E62" s="136">
        <v>0</v>
      </c>
      <c r="F62" s="136">
        <v>0</v>
      </c>
      <c r="G62" s="136">
        <v>0</v>
      </c>
      <c r="H62" s="135">
        <f t="shared" si="0"/>
        <v>0</v>
      </c>
      <c r="I62" s="135">
        <v>0</v>
      </c>
      <c r="J62" s="135">
        <f t="shared" si="1"/>
        <v>0</v>
      </c>
      <c r="K62" s="135">
        <v>0</v>
      </c>
      <c r="L62" s="135">
        <f t="shared" si="2"/>
        <v>0</v>
      </c>
      <c r="M62" s="135">
        <f t="shared" si="3"/>
        <v>0</v>
      </c>
    </row>
    <row r="63" spans="1:13" x14ac:dyDescent="0.25">
      <c r="A63" s="54" t="s">
        <v>232</v>
      </c>
      <c r="B63" s="55" t="s">
        <v>234</v>
      </c>
      <c r="C63" s="164">
        <v>0</v>
      </c>
      <c r="D63" s="164">
        <v>0</v>
      </c>
      <c r="E63" s="136">
        <v>0</v>
      </c>
      <c r="F63" s="136">
        <v>0</v>
      </c>
      <c r="G63" s="136">
        <v>0</v>
      </c>
      <c r="H63" s="135">
        <f t="shared" si="0"/>
        <v>0</v>
      </c>
      <c r="I63" s="135">
        <v>0</v>
      </c>
      <c r="J63" s="135">
        <f t="shared" si="1"/>
        <v>0</v>
      </c>
      <c r="K63" s="135">
        <v>0</v>
      </c>
      <c r="L63" s="135">
        <f t="shared" si="2"/>
        <v>0</v>
      </c>
      <c r="M63" s="135">
        <f t="shared" si="3"/>
        <v>0</v>
      </c>
    </row>
    <row r="64" spans="1:13" x14ac:dyDescent="0.25">
      <c r="A64" s="54" t="s">
        <v>233</v>
      </c>
      <c r="B64" s="53" t="s">
        <v>526</v>
      </c>
      <c r="C64" s="168">
        <v>1</v>
      </c>
      <c r="D64" s="164">
        <v>1</v>
      </c>
      <c r="E64" s="136">
        <v>0</v>
      </c>
      <c r="F64" s="136">
        <v>0</v>
      </c>
      <c r="G64" s="136">
        <v>0</v>
      </c>
      <c r="H64" s="135">
        <f t="shared" si="0"/>
        <v>1</v>
      </c>
      <c r="I64" s="135">
        <v>0</v>
      </c>
      <c r="J64" s="135">
        <f t="shared" si="1"/>
        <v>1</v>
      </c>
      <c r="K64" s="135">
        <v>0</v>
      </c>
      <c r="L64" s="135">
        <f t="shared" si="2"/>
        <v>1</v>
      </c>
      <c r="M64" s="135">
        <f t="shared" si="3"/>
        <v>1</v>
      </c>
    </row>
    <row r="65" spans="1:12" x14ac:dyDescent="0.25">
      <c r="A65" s="49"/>
      <c r="B65" s="50"/>
      <c r="C65" s="171"/>
      <c r="D65" s="171"/>
      <c r="E65" s="50"/>
      <c r="F65" s="50"/>
      <c r="G65" s="50"/>
    </row>
    <row r="66" spans="1:12" ht="54" customHeight="1" x14ac:dyDescent="0.25">
      <c r="B66" s="383"/>
      <c r="C66" s="383"/>
      <c r="D66" s="383"/>
      <c r="E66" s="383"/>
      <c r="F66" s="383"/>
      <c r="G66" s="383"/>
      <c r="H66" s="48"/>
      <c r="I66" s="48"/>
      <c r="J66" s="48"/>
      <c r="K66" s="48"/>
      <c r="L66" s="48"/>
    </row>
    <row r="68" spans="1:12" ht="50.25" customHeight="1" x14ac:dyDescent="0.25">
      <c r="B68" s="383"/>
      <c r="C68" s="383"/>
      <c r="D68" s="383"/>
      <c r="E68" s="383"/>
      <c r="F68" s="383"/>
      <c r="G68" s="383"/>
    </row>
    <row r="70" spans="1:12" ht="36.75" customHeight="1" x14ac:dyDescent="0.25">
      <c r="B70" s="383"/>
      <c r="C70" s="383"/>
      <c r="D70" s="383"/>
      <c r="E70" s="383"/>
      <c r="F70" s="383"/>
      <c r="G70" s="383"/>
    </row>
    <row r="72" spans="1:12" ht="51" customHeight="1" x14ac:dyDescent="0.25">
      <c r="B72" s="383"/>
      <c r="C72" s="383"/>
      <c r="D72" s="383"/>
      <c r="E72" s="383"/>
      <c r="F72" s="383"/>
      <c r="G72" s="383"/>
    </row>
    <row r="73" spans="1:12" ht="32.25" customHeight="1" x14ac:dyDescent="0.25">
      <c r="B73" s="383"/>
      <c r="C73" s="383"/>
      <c r="D73" s="383"/>
      <c r="E73" s="383"/>
      <c r="F73" s="383"/>
      <c r="G73" s="383"/>
    </row>
    <row r="74" spans="1:12" ht="51.75" customHeight="1" x14ac:dyDescent="0.25">
      <c r="B74" s="383"/>
      <c r="C74" s="383"/>
      <c r="D74" s="383"/>
      <c r="E74" s="383"/>
      <c r="F74" s="383"/>
      <c r="G74" s="383"/>
    </row>
    <row r="75" spans="1:12" ht="21.75" customHeight="1" x14ac:dyDescent="0.25">
      <c r="B75" s="381"/>
      <c r="C75" s="381"/>
      <c r="D75" s="381"/>
      <c r="E75" s="381"/>
      <c r="F75" s="381"/>
      <c r="G75" s="381"/>
    </row>
    <row r="76" spans="1:12" ht="23.25" customHeight="1" x14ac:dyDescent="0.25"/>
    <row r="77" spans="1:12" ht="18.75" customHeight="1" x14ac:dyDescent="0.25">
      <c r="B77" s="382"/>
      <c r="C77" s="382"/>
      <c r="D77" s="382"/>
      <c r="E77" s="382"/>
      <c r="F77" s="382"/>
      <c r="G77" s="382"/>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B20:B22"/>
    <mergeCell ref="H20:K20"/>
    <mergeCell ref="H21:I21"/>
    <mergeCell ref="J21:K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view="pageBreakPreview" topLeftCell="D1" zoomScale="55" zoomScaleSheetLayoutView="55" workbookViewId="0">
      <selection activeCell="U35" sqref="U35"/>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26" t="str">
        <f>'1. паспорт местоположение'!$A$5</f>
        <v>Год раскрытия информации: 2021 год</v>
      </c>
      <c r="B5" s="326"/>
      <c r="C5" s="326"/>
      <c r="D5" s="326"/>
      <c r="E5" s="326"/>
      <c r="F5" s="326"/>
      <c r="G5" s="326"/>
      <c r="H5" s="326"/>
      <c r="I5" s="326"/>
      <c r="J5" s="326"/>
      <c r="K5" s="326"/>
      <c r="L5" s="326"/>
      <c r="M5" s="326"/>
      <c r="N5" s="326"/>
      <c r="O5" s="326"/>
      <c r="P5" s="326"/>
      <c r="Q5" s="326"/>
      <c r="R5" s="326"/>
      <c r="S5" s="326"/>
      <c r="T5" s="326"/>
      <c r="U5" s="326"/>
      <c r="V5" s="326"/>
      <c r="W5" s="326"/>
      <c r="X5" s="326"/>
      <c r="Y5" s="326"/>
      <c r="Z5" s="326"/>
      <c r="AA5" s="326"/>
      <c r="AB5" s="326"/>
      <c r="AC5" s="326"/>
      <c r="AD5" s="326"/>
      <c r="AE5" s="326"/>
      <c r="AF5" s="326"/>
      <c r="AG5" s="326"/>
      <c r="AH5" s="326"/>
      <c r="AI5" s="326"/>
      <c r="AJ5" s="326"/>
      <c r="AK5" s="326"/>
      <c r="AL5" s="326"/>
      <c r="AM5" s="326"/>
      <c r="AN5" s="326"/>
      <c r="AO5" s="326"/>
      <c r="AP5" s="326"/>
      <c r="AQ5" s="326"/>
      <c r="AR5" s="326"/>
      <c r="AS5" s="326"/>
      <c r="AT5" s="326"/>
      <c r="AU5" s="326"/>
      <c r="AV5" s="326"/>
    </row>
    <row r="6" spans="1:48" ht="18.75" x14ac:dyDescent="0.3">
      <c r="AV6" s="11"/>
    </row>
    <row r="7" spans="1:48" ht="18.75" x14ac:dyDescent="0.25">
      <c r="A7" s="330" t="s">
        <v>10</v>
      </c>
      <c r="B7" s="330"/>
      <c r="C7" s="330"/>
      <c r="D7" s="330"/>
      <c r="E7" s="330"/>
      <c r="F7" s="330"/>
      <c r="G7" s="330"/>
      <c r="H7" s="330"/>
      <c r="I7" s="330"/>
      <c r="J7" s="330"/>
      <c r="K7" s="330"/>
      <c r="L7" s="330"/>
      <c r="M7" s="330"/>
      <c r="N7" s="330"/>
      <c r="O7" s="330"/>
      <c r="P7" s="330"/>
      <c r="Q7" s="330"/>
      <c r="R7" s="330"/>
      <c r="S7" s="330"/>
      <c r="T7" s="330"/>
      <c r="U7" s="330"/>
      <c r="V7" s="330"/>
      <c r="W7" s="330"/>
      <c r="X7" s="330"/>
      <c r="Y7" s="330"/>
      <c r="Z7" s="330"/>
      <c r="AA7" s="330"/>
      <c r="AB7" s="330"/>
      <c r="AC7" s="330"/>
      <c r="AD7" s="330"/>
      <c r="AE7" s="330"/>
      <c r="AF7" s="330"/>
      <c r="AG7" s="330"/>
      <c r="AH7" s="330"/>
      <c r="AI7" s="330"/>
      <c r="AJ7" s="330"/>
      <c r="AK7" s="330"/>
      <c r="AL7" s="330"/>
      <c r="AM7" s="330"/>
      <c r="AN7" s="330"/>
      <c r="AO7" s="330"/>
      <c r="AP7" s="330"/>
      <c r="AQ7" s="330"/>
      <c r="AR7" s="330"/>
      <c r="AS7" s="330"/>
      <c r="AT7" s="330"/>
      <c r="AU7" s="330"/>
      <c r="AV7" s="330"/>
    </row>
    <row r="8" spans="1:48" ht="18.75" x14ac:dyDescent="0.25">
      <c r="A8" s="330"/>
      <c r="B8" s="330"/>
      <c r="C8" s="330"/>
      <c r="D8" s="330"/>
      <c r="E8" s="330"/>
      <c r="F8" s="330"/>
      <c r="G8" s="330"/>
      <c r="H8" s="330"/>
      <c r="I8" s="330"/>
      <c r="J8" s="330"/>
      <c r="K8" s="330"/>
      <c r="L8" s="330"/>
      <c r="M8" s="330"/>
      <c r="N8" s="330"/>
      <c r="O8" s="330"/>
      <c r="P8" s="330"/>
      <c r="Q8" s="330"/>
      <c r="R8" s="330"/>
      <c r="S8" s="330"/>
      <c r="T8" s="330"/>
      <c r="U8" s="330"/>
      <c r="V8" s="330"/>
      <c r="W8" s="330"/>
      <c r="X8" s="330"/>
      <c r="Y8" s="330"/>
      <c r="Z8" s="330"/>
      <c r="AA8" s="330"/>
      <c r="AB8" s="330"/>
      <c r="AC8" s="330"/>
      <c r="AD8" s="330"/>
      <c r="AE8" s="330"/>
      <c r="AF8" s="330"/>
      <c r="AG8" s="330"/>
      <c r="AH8" s="330"/>
      <c r="AI8" s="330"/>
      <c r="AJ8" s="330"/>
      <c r="AK8" s="330"/>
      <c r="AL8" s="330"/>
      <c r="AM8" s="330"/>
      <c r="AN8" s="330"/>
      <c r="AO8" s="330"/>
      <c r="AP8" s="330"/>
      <c r="AQ8" s="330"/>
      <c r="AR8" s="330"/>
      <c r="AS8" s="330"/>
      <c r="AT8" s="330"/>
      <c r="AU8" s="330"/>
      <c r="AV8" s="330"/>
    </row>
    <row r="9" spans="1:48" ht="15.75" x14ac:dyDescent="0.25">
      <c r="A9" s="331" t="str">
        <f>'1. паспорт местоположение'!A9:C9</f>
        <v xml:space="preserve">ГУП "Региональные электрические сети "РБ  </v>
      </c>
      <c r="B9" s="331"/>
      <c r="C9" s="331"/>
      <c r="D9" s="331"/>
      <c r="E9" s="331"/>
      <c r="F9" s="331"/>
      <c r="G9" s="331"/>
      <c r="H9" s="331"/>
      <c r="I9" s="331"/>
      <c r="J9" s="331"/>
      <c r="K9" s="331"/>
      <c r="L9" s="331"/>
      <c r="M9" s="331"/>
      <c r="N9" s="331"/>
      <c r="O9" s="331"/>
      <c r="P9" s="331"/>
      <c r="Q9" s="331"/>
      <c r="R9" s="331"/>
      <c r="S9" s="331"/>
      <c r="T9" s="331"/>
      <c r="U9" s="331"/>
      <c r="V9" s="331"/>
      <c r="W9" s="331"/>
      <c r="X9" s="331"/>
      <c r="Y9" s="331"/>
      <c r="Z9" s="331"/>
      <c r="AA9" s="331"/>
      <c r="AB9" s="331"/>
      <c r="AC9" s="331"/>
      <c r="AD9" s="331"/>
      <c r="AE9" s="331"/>
      <c r="AF9" s="331"/>
      <c r="AG9" s="331"/>
      <c r="AH9" s="331"/>
      <c r="AI9" s="331"/>
      <c r="AJ9" s="331"/>
      <c r="AK9" s="331"/>
      <c r="AL9" s="331"/>
      <c r="AM9" s="331"/>
      <c r="AN9" s="331"/>
      <c r="AO9" s="331"/>
      <c r="AP9" s="331"/>
      <c r="AQ9" s="331"/>
      <c r="AR9" s="331"/>
      <c r="AS9" s="331"/>
      <c r="AT9" s="331"/>
      <c r="AU9" s="331"/>
      <c r="AV9" s="331"/>
    </row>
    <row r="10" spans="1:48" ht="15.75" x14ac:dyDescent="0.25">
      <c r="A10" s="327" t="s">
        <v>9</v>
      </c>
      <c r="B10" s="327"/>
      <c r="C10" s="327"/>
      <c r="D10" s="327"/>
      <c r="E10" s="327"/>
      <c r="F10" s="327"/>
      <c r="G10" s="327"/>
      <c r="H10" s="327"/>
      <c r="I10" s="327"/>
      <c r="J10" s="327"/>
      <c r="K10" s="327"/>
      <c r="L10" s="327"/>
      <c r="M10" s="327"/>
      <c r="N10" s="327"/>
      <c r="O10" s="327"/>
      <c r="P10" s="327"/>
      <c r="Q10" s="327"/>
      <c r="R10" s="327"/>
      <c r="S10" s="327"/>
      <c r="T10" s="327"/>
      <c r="U10" s="327"/>
      <c r="V10" s="327"/>
      <c r="W10" s="327"/>
      <c r="X10" s="327"/>
      <c r="Y10" s="327"/>
      <c r="Z10" s="327"/>
      <c r="AA10" s="327"/>
      <c r="AB10" s="327"/>
      <c r="AC10" s="327"/>
      <c r="AD10" s="327"/>
      <c r="AE10" s="327"/>
      <c r="AF10" s="327"/>
      <c r="AG10" s="327"/>
      <c r="AH10" s="327"/>
      <c r="AI10" s="327"/>
      <c r="AJ10" s="327"/>
      <c r="AK10" s="327"/>
      <c r="AL10" s="327"/>
      <c r="AM10" s="327"/>
      <c r="AN10" s="327"/>
      <c r="AO10" s="327"/>
      <c r="AP10" s="327"/>
      <c r="AQ10" s="327"/>
      <c r="AR10" s="327"/>
      <c r="AS10" s="327"/>
      <c r="AT10" s="327"/>
      <c r="AU10" s="327"/>
      <c r="AV10" s="327"/>
    </row>
    <row r="11" spans="1:48" ht="18.75" x14ac:dyDescent="0.25">
      <c r="A11" s="330"/>
      <c r="B11" s="330"/>
      <c r="C11" s="330"/>
      <c r="D11" s="330"/>
      <c r="E11" s="330"/>
      <c r="F11" s="330"/>
      <c r="G11" s="330"/>
      <c r="H11" s="330"/>
      <c r="I11" s="330"/>
      <c r="J11" s="330"/>
      <c r="K11" s="330"/>
      <c r="L11" s="330"/>
      <c r="M11" s="330"/>
      <c r="N11" s="330"/>
      <c r="O11" s="330"/>
      <c r="P11" s="330"/>
      <c r="Q11" s="330"/>
      <c r="R11" s="330"/>
      <c r="S11" s="330"/>
      <c r="T11" s="330"/>
      <c r="U11" s="330"/>
      <c r="V11" s="330"/>
      <c r="W11" s="330"/>
      <c r="X11" s="330"/>
      <c r="Y11" s="330"/>
      <c r="Z11" s="330"/>
      <c r="AA11" s="330"/>
      <c r="AB11" s="330"/>
      <c r="AC11" s="330"/>
      <c r="AD11" s="330"/>
      <c r="AE11" s="330"/>
      <c r="AF11" s="330"/>
      <c r="AG11" s="330"/>
      <c r="AH11" s="330"/>
      <c r="AI11" s="330"/>
      <c r="AJ11" s="330"/>
      <c r="AK11" s="330"/>
      <c r="AL11" s="330"/>
      <c r="AM11" s="330"/>
      <c r="AN11" s="330"/>
      <c r="AO11" s="330"/>
      <c r="AP11" s="330"/>
      <c r="AQ11" s="330"/>
      <c r="AR11" s="330"/>
      <c r="AS11" s="330"/>
      <c r="AT11" s="330"/>
      <c r="AU11" s="330"/>
      <c r="AV11" s="330"/>
    </row>
    <row r="12" spans="1:48" ht="15.75" x14ac:dyDescent="0.25">
      <c r="A12" s="332" t="str">
        <f>'1. паспорт местоположение'!$A$12</f>
        <v>L_ 20220123</v>
      </c>
      <c r="B12" s="332"/>
      <c r="C12" s="332"/>
      <c r="D12" s="332"/>
      <c r="E12" s="332"/>
      <c r="F12" s="332"/>
      <c r="G12" s="332"/>
      <c r="H12" s="332"/>
      <c r="I12" s="332"/>
      <c r="J12" s="332"/>
      <c r="K12" s="332"/>
      <c r="L12" s="332"/>
      <c r="M12" s="332"/>
      <c r="N12" s="332"/>
      <c r="O12" s="332"/>
      <c r="P12" s="332"/>
      <c r="Q12" s="332"/>
      <c r="R12" s="332"/>
      <c r="S12" s="332"/>
      <c r="T12" s="332"/>
      <c r="U12" s="332"/>
      <c r="V12" s="332"/>
      <c r="W12" s="332"/>
      <c r="X12" s="332"/>
      <c r="Y12" s="332"/>
      <c r="Z12" s="332"/>
      <c r="AA12" s="332"/>
      <c r="AB12" s="332"/>
      <c r="AC12" s="332"/>
      <c r="AD12" s="332"/>
      <c r="AE12" s="332"/>
      <c r="AF12" s="332"/>
      <c r="AG12" s="332"/>
      <c r="AH12" s="332"/>
      <c r="AI12" s="332"/>
      <c r="AJ12" s="332"/>
      <c r="AK12" s="332"/>
      <c r="AL12" s="332"/>
      <c r="AM12" s="332"/>
      <c r="AN12" s="332"/>
      <c r="AO12" s="332"/>
      <c r="AP12" s="332"/>
      <c r="AQ12" s="332"/>
      <c r="AR12" s="332"/>
      <c r="AS12" s="332"/>
      <c r="AT12" s="332"/>
      <c r="AU12" s="332"/>
      <c r="AV12" s="332"/>
    </row>
    <row r="13" spans="1:48" ht="15.75" x14ac:dyDescent="0.25">
      <c r="A13" s="327" t="s">
        <v>8</v>
      </c>
      <c r="B13" s="327"/>
      <c r="C13" s="327"/>
      <c r="D13" s="327"/>
      <c r="E13" s="327"/>
      <c r="F13" s="327"/>
      <c r="G13" s="327"/>
      <c r="H13" s="327"/>
      <c r="I13" s="327"/>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c r="AH13" s="327"/>
      <c r="AI13" s="327"/>
      <c r="AJ13" s="327"/>
      <c r="AK13" s="327"/>
      <c r="AL13" s="327"/>
      <c r="AM13" s="327"/>
      <c r="AN13" s="327"/>
      <c r="AO13" s="327"/>
      <c r="AP13" s="327"/>
      <c r="AQ13" s="327"/>
      <c r="AR13" s="327"/>
      <c r="AS13" s="327"/>
      <c r="AT13" s="327"/>
      <c r="AU13" s="327"/>
      <c r="AV13" s="327"/>
    </row>
    <row r="14" spans="1:48" ht="18.75" x14ac:dyDescent="0.25">
      <c r="A14" s="337"/>
      <c r="B14" s="337"/>
      <c r="C14" s="337"/>
      <c r="D14" s="337"/>
      <c r="E14" s="337"/>
      <c r="F14" s="337"/>
      <c r="G14" s="337"/>
      <c r="H14" s="337"/>
      <c r="I14" s="337"/>
      <c r="J14" s="337"/>
      <c r="K14" s="337"/>
      <c r="L14" s="337"/>
      <c r="M14" s="337"/>
      <c r="N14" s="337"/>
      <c r="O14" s="337"/>
      <c r="P14" s="337"/>
      <c r="Q14" s="337"/>
      <c r="R14" s="337"/>
      <c r="S14" s="337"/>
      <c r="T14" s="337"/>
      <c r="U14" s="337"/>
      <c r="V14" s="337"/>
      <c r="W14" s="337"/>
      <c r="X14" s="337"/>
      <c r="Y14" s="337"/>
      <c r="Z14" s="337"/>
      <c r="AA14" s="337"/>
      <c r="AB14" s="337"/>
      <c r="AC14" s="337"/>
      <c r="AD14" s="337"/>
      <c r="AE14" s="337"/>
      <c r="AF14" s="337"/>
      <c r="AG14" s="337"/>
      <c r="AH14" s="337"/>
      <c r="AI14" s="337"/>
      <c r="AJ14" s="337"/>
      <c r="AK14" s="337"/>
      <c r="AL14" s="337"/>
      <c r="AM14" s="337"/>
      <c r="AN14" s="337"/>
      <c r="AO14" s="337"/>
      <c r="AP14" s="337"/>
      <c r="AQ14" s="337"/>
      <c r="AR14" s="337"/>
      <c r="AS14" s="337"/>
      <c r="AT14" s="337"/>
      <c r="AU14" s="337"/>
      <c r="AV14" s="337"/>
    </row>
    <row r="15" spans="1:48" ht="15.75" x14ac:dyDescent="0.25">
      <c r="A15" s="331" t="str">
        <f>'1. паспорт местоположение'!$A$15</f>
        <v>Строительство   КТПН 6/04кВ  в центрах питания с трансформаторам  250 кВА. с.Н-Березовка  ул.Горная</v>
      </c>
      <c r="B15" s="331"/>
      <c r="C15" s="331"/>
      <c r="D15" s="331"/>
      <c r="E15" s="331"/>
      <c r="F15" s="331"/>
      <c r="G15" s="331"/>
      <c r="H15" s="331"/>
      <c r="I15" s="331"/>
      <c r="J15" s="331"/>
      <c r="K15" s="331"/>
      <c r="L15" s="331"/>
      <c r="M15" s="331"/>
      <c r="N15" s="331"/>
      <c r="O15" s="331"/>
      <c r="P15" s="331"/>
      <c r="Q15" s="331"/>
      <c r="R15" s="331"/>
      <c r="S15" s="331"/>
      <c r="T15" s="331"/>
      <c r="U15" s="331"/>
      <c r="V15" s="331"/>
      <c r="W15" s="331"/>
      <c r="X15" s="331"/>
      <c r="Y15" s="331"/>
      <c r="Z15" s="331"/>
      <c r="AA15" s="331"/>
      <c r="AB15" s="331"/>
      <c r="AC15" s="331"/>
      <c r="AD15" s="331"/>
      <c r="AE15" s="331"/>
      <c r="AF15" s="331"/>
      <c r="AG15" s="331"/>
      <c r="AH15" s="331"/>
      <c r="AI15" s="331"/>
      <c r="AJ15" s="331"/>
      <c r="AK15" s="331"/>
      <c r="AL15" s="331"/>
      <c r="AM15" s="331"/>
      <c r="AN15" s="331"/>
      <c r="AO15" s="331"/>
      <c r="AP15" s="331"/>
      <c r="AQ15" s="331"/>
      <c r="AR15" s="331"/>
      <c r="AS15" s="331"/>
      <c r="AT15" s="331"/>
      <c r="AU15" s="331"/>
      <c r="AV15" s="331"/>
    </row>
    <row r="16" spans="1:48" ht="15.75" x14ac:dyDescent="0.25">
      <c r="A16" s="327" t="s">
        <v>7</v>
      </c>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c r="AH16" s="327"/>
      <c r="AI16" s="327"/>
      <c r="AJ16" s="327"/>
      <c r="AK16" s="327"/>
      <c r="AL16" s="327"/>
      <c r="AM16" s="327"/>
      <c r="AN16" s="327"/>
      <c r="AO16" s="327"/>
      <c r="AP16" s="327"/>
      <c r="AQ16" s="327"/>
      <c r="AR16" s="327"/>
      <c r="AS16" s="327"/>
      <c r="AT16" s="327"/>
      <c r="AU16" s="327"/>
      <c r="AV16" s="327"/>
    </row>
    <row r="17" spans="1:48" x14ac:dyDescent="0.25">
      <c r="A17" s="354"/>
      <c r="B17" s="354"/>
      <c r="C17" s="354"/>
      <c r="D17" s="354"/>
      <c r="E17" s="354"/>
      <c r="F17" s="354"/>
      <c r="G17" s="354"/>
      <c r="H17" s="354"/>
      <c r="I17" s="354"/>
      <c r="J17" s="354"/>
      <c r="K17" s="354"/>
      <c r="L17" s="354"/>
      <c r="M17" s="354"/>
      <c r="N17" s="354"/>
      <c r="O17" s="354"/>
      <c r="P17" s="354"/>
      <c r="Q17" s="354"/>
      <c r="R17" s="354"/>
      <c r="S17" s="354"/>
      <c r="T17" s="354"/>
      <c r="U17" s="354"/>
      <c r="V17" s="354"/>
      <c r="W17" s="354"/>
      <c r="X17" s="354"/>
      <c r="Y17" s="354"/>
      <c r="Z17" s="354"/>
      <c r="AA17" s="354"/>
      <c r="AB17" s="354"/>
      <c r="AC17" s="354"/>
      <c r="AD17" s="354"/>
      <c r="AE17" s="354"/>
      <c r="AF17" s="354"/>
      <c r="AG17" s="354"/>
      <c r="AH17" s="354"/>
      <c r="AI17" s="354"/>
      <c r="AJ17" s="354"/>
      <c r="AK17" s="354"/>
      <c r="AL17" s="354"/>
      <c r="AM17" s="354"/>
      <c r="AN17" s="354"/>
      <c r="AO17" s="354"/>
      <c r="AP17" s="354"/>
      <c r="AQ17" s="354"/>
      <c r="AR17" s="354"/>
      <c r="AS17" s="354"/>
      <c r="AT17" s="354"/>
      <c r="AU17" s="354"/>
      <c r="AV17" s="354"/>
    </row>
    <row r="18" spans="1:48" ht="14.25" customHeight="1" x14ac:dyDescent="0.25">
      <c r="A18" s="354"/>
      <c r="B18" s="354"/>
      <c r="C18" s="354"/>
      <c r="D18" s="354"/>
      <c r="E18" s="354"/>
      <c r="F18" s="354"/>
      <c r="G18" s="354"/>
      <c r="H18" s="354"/>
      <c r="I18" s="354"/>
      <c r="J18" s="354"/>
      <c r="K18" s="354"/>
      <c r="L18" s="354"/>
      <c r="M18" s="354"/>
      <c r="N18" s="354"/>
      <c r="O18" s="354"/>
      <c r="P18" s="354"/>
      <c r="Q18" s="354"/>
      <c r="R18" s="354"/>
      <c r="S18" s="354"/>
      <c r="T18" s="354"/>
      <c r="U18" s="354"/>
      <c r="V18" s="354"/>
      <c r="W18" s="354"/>
      <c r="X18" s="354"/>
      <c r="Y18" s="354"/>
      <c r="Z18" s="354"/>
      <c r="AA18" s="354"/>
      <c r="AB18" s="354"/>
      <c r="AC18" s="354"/>
      <c r="AD18" s="354"/>
      <c r="AE18" s="354"/>
      <c r="AF18" s="354"/>
      <c r="AG18" s="354"/>
      <c r="AH18" s="354"/>
      <c r="AI18" s="354"/>
      <c r="AJ18" s="354"/>
      <c r="AK18" s="354"/>
      <c r="AL18" s="354"/>
      <c r="AM18" s="354"/>
      <c r="AN18" s="354"/>
      <c r="AO18" s="354"/>
      <c r="AP18" s="354"/>
      <c r="AQ18" s="354"/>
      <c r="AR18" s="354"/>
      <c r="AS18" s="354"/>
      <c r="AT18" s="354"/>
      <c r="AU18" s="354"/>
      <c r="AV18" s="354"/>
    </row>
    <row r="19" spans="1:48" x14ac:dyDescent="0.25">
      <c r="A19" s="354"/>
      <c r="B19" s="354"/>
      <c r="C19" s="354"/>
      <c r="D19" s="354"/>
      <c r="E19" s="354"/>
      <c r="F19" s="354"/>
      <c r="G19" s="354"/>
      <c r="H19" s="354"/>
      <c r="I19" s="354"/>
      <c r="J19" s="354"/>
      <c r="K19" s="354"/>
      <c r="L19" s="354"/>
      <c r="M19" s="354"/>
      <c r="N19" s="354"/>
      <c r="O19" s="354"/>
      <c r="P19" s="354"/>
      <c r="Q19" s="354"/>
      <c r="R19" s="354"/>
      <c r="S19" s="354"/>
      <c r="T19" s="354"/>
      <c r="U19" s="354"/>
      <c r="V19" s="354"/>
      <c r="W19" s="354"/>
      <c r="X19" s="354"/>
      <c r="Y19" s="354"/>
      <c r="Z19" s="354"/>
      <c r="AA19" s="354"/>
      <c r="AB19" s="354"/>
      <c r="AC19" s="354"/>
      <c r="AD19" s="354"/>
      <c r="AE19" s="354"/>
      <c r="AF19" s="354"/>
      <c r="AG19" s="354"/>
      <c r="AH19" s="354"/>
      <c r="AI19" s="354"/>
      <c r="AJ19" s="354"/>
      <c r="AK19" s="354"/>
      <c r="AL19" s="354"/>
      <c r="AM19" s="354"/>
      <c r="AN19" s="354"/>
      <c r="AO19" s="354"/>
      <c r="AP19" s="354"/>
      <c r="AQ19" s="354"/>
      <c r="AR19" s="354"/>
      <c r="AS19" s="354"/>
      <c r="AT19" s="354"/>
      <c r="AU19" s="354"/>
      <c r="AV19" s="354"/>
    </row>
    <row r="20" spans="1:48" x14ac:dyDescent="0.25">
      <c r="A20" s="354"/>
      <c r="B20" s="354"/>
      <c r="C20" s="354"/>
      <c r="D20" s="354"/>
      <c r="E20" s="354"/>
      <c r="F20" s="354"/>
      <c r="G20" s="354"/>
      <c r="H20" s="354"/>
      <c r="I20" s="354"/>
      <c r="J20" s="354"/>
      <c r="K20" s="354"/>
      <c r="L20" s="354"/>
      <c r="M20" s="354"/>
      <c r="N20" s="354"/>
      <c r="O20" s="354"/>
      <c r="P20" s="354"/>
      <c r="Q20" s="354"/>
      <c r="R20" s="354"/>
      <c r="S20" s="354"/>
      <c r="T20" s="354"/>
      <c r="U20" s="354"/>
      <c r="V20" s="354"/>
      <c r="W20" s="354"/>
      <c r="X20" s="354"/>
      <c r="Y20" s="354"/>
      <c r="Z20" s="354"/>
      <c r="AA20" s="354"/>
      <c r="AB20" s="354"/>
      <c r="AC20" s="354"/>
      <c r="AD20" s="354"/>
      <c r="AE20" s="354"/>
      <c r="AF20" s="354"/>
      <c r="AG20" s="354"/>
      <c r="AH20" s="354"/>
      <c r="AI20" s="354"/>
      <c r="AJ20" s="354"/>
      <c r="AK20" s="354"/>
      <c r="AL20" s="354"/>
      <c r="AM20" s="354"/>
      <c r="AN20" s="354"/>
      <c r="AO20" s="354"/>
      <c r="AP20" s="354"/>
      <c r="AQ20" s="354"/>
      <c r="AR20" s="354"/>
      <c r="AS20" s="354"/>
      <c r="AT20" s="354"/>
      <c r="AU20" s="354"/>
      <c r="AV20" s="354"/>
    </row>
    <row r="21" spans="1:48" x14ac:dyDescent="0.25">
      <c r="A21" s="407" t="s">
        <v>470</v>
      </c>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407"/>
      <c r="AB21" s="407"/>
      <c r="AC21" s="407"/>
      <c r="AD21" s="407"/>
      <c r="AE21" s="407"/>
      <c r="AF21" s="407"/>
      <c r="AG21" s="407"/>
      <c r="AH21" s="407"/>
      <c r="AI21" s="407"/>
      <c r="AJ21" s="407"/>
      <c r="AK21" s="407"/>
      <c r="AL21" s="407"/>
      <c r="AM21" s="407"/>
      <c r="AN21" s="407"/>
      <c r="AO21" s="407"/>
      <c r="AP21" s="407"/>
      <c r="AQ21" s="407"/>
      <c r="AR21" s="407"/>
      <c r="AS21" s="407"/>
      <c r="AT21" s="407"/>
      <c r="AU21" s="407"/>
      <c r="AV21" s="407"/>
    </row>
    <row r="22" spans="1:48" ht="58.5" customHeight="1" x14ac:dyDescent="0.25">
      <c r="A22" s="398" t="s">
        <v>53</v>
      </c>
      <c r="B22" s="409" t="s">
        <v>25</v>
      </c>
      <c r="C22" s="398" t="s">
        <v>52</v>
      </c>
      <c r="D22" s="398" t="s">
        <v>51</v>
      </c>
      <c r="E22" s="412" t="s">
        <v>480</v>
      </c>
      <c r="F22" s="413"/>
      <c r="G22" s="413"/>
      <c r="H22" s="413"/>
      <c r="I22" s="413"/>
      <c r="J22" s="413"/>
      <c r="K22" s="413"/>
      <c r="L22" s="414"/>
      <c r="M22" s="398" t="s">
        <v>50</v>
      </c>
      <c r="N22" s="398" t="s">
        <v>49</v>
      </c>
      <c r="O22" s="398" t="s">
        <v>48</v>
      </c>
      <c r="P22" s="393" t="s">
        <v>265</v>
      </c>
      <c r="Q22" s="393" t="s">
        <v>47</v>
      </c>
      <c r="R22" s="393" t="s">
        <v>46</v>
      </c>
      <c r="S22" s="393" t="s">
        <v>45</v>
      </c>
      <c r="T22" s="393"/>
      <c r="U22" s="415" t="s">
        <v>44</v>
      </c>
      <c r="V22" s="415" t="s">
        <v>43</v>
      </c>
      <c r="W22" s="393" t="s">
        <v>42</v>
      </c>
      <c r="X22" s="393" t="s">
        <v>41</v>
      </c>
      <c r="Y22" s="393" t="s">
        <v>40</v>
      </c>
      <c r="Z22" s="400" t="s">
        <v>39</v>
      </c>
      <c r="AA22" s="393" t="s">
        <v>38</v>
      </c>
      <c r="AB22" s="393" t="s">
        <v>37</v>
      </c>
      <c r="AC22" s="393" t="s">
        <v>36</v>
      </c>
      <c r="AD22" s="393" t="s">
        <v>35</v>
      </c>
      <c r="AE22" s="393" t="s">
        <v>34</v>
      </c>
      <c r="AF22" s="393" t="s">
        <v>33</v>
      </c>
      <c r="AG22" s="393"/>
      <c r="AH22" s="393"/>
      <c r="AI22" s="393"/>
      <c r="AJ22" s="393"/>
      <c r="AK22" s="393"/>
      <c r="AL22" s="393" t="s">
        <v>32</v>
      </c>
      <c r="AM22" s="393"/>
      <c r="AN22" s="393"/>
      <c r="AO22" s="393"/>
      <c r="AP22" s="393" t="s">
        <v>31</v>
      </c>
      <c r="AQ22" s="393"/>
      <c r="AR22" s="393" t="s">
        <v>30</v>
      </c>
      <c r="AS22" s="393" t="s">
        <v>29</v>
      </c>
      <c r="AT22" s="393" t="s">
        <v>28</v>
      </c>
      <c r="AU22" s="393" t="s">
        <v>27</v>
      </c>
      <c r="AV22" s="401" t="s">
        <v>26</v>
      </c>
    </row>
    <row r="23" spans="1:48" ht="64.5" customHeight="1" x14ac:dyDescent="0.25">
      <c r="A23" s="408"/>
      <c r="B23" s="410"/>
      <c r="C23" s="408"/>
      <c r="D23" s="408"/>
      <c r="E23" s="403" t="s">
        <v>24</v>
      </c>
      <c r="F23" s="394" t="s">
        <v>131</v>
      </c>
      <c r="G23" s="394" t="s">
        <v>130</v>
      </c>
      <c r="H23" s="394" t="s">
        <v>129</v>
      </c>
      <c r="I23" s="396" t="s">
        <v>391</v>
      </c>
      <c r="J23" s="396" t="s">
        <v>392</v>
      </c>
      <c r="K23" s="396" t="s">
        <v>393</v>
      </c>
      <c r="L23" s="394" t="s">
        <v>505</v>
      </c>
      <c r="M23" s="408"/>
      <c r="N23" s="408"/>
      <c r="O23" s="408"/>
      <c r="P23" s="393"/>
      <c r="Q23" s="393"/>
      <c r="R23" s="393"/>
      <c r="S23" s="405" t="s">
        <v>3</v>
      </c>
      <c r="T23" s="405" t="s">
        <v>12</v>
      </c>
      <c r="U23" s="415"/>
      <c r="V23" s="415"/>
      <c r="W23" s="393"/>
      <c r="X23" s="393"/>
      <c r="Y23" s="393"/>
      <c r="Z23" s="393"/>
      <c r="AA23" s="393"/>
      <c r="AB23" s="393"/>
      <c r="AC23" s="393"/>
      <c r="AD23" s="393"/>
      <c r="AE23" s="393"/>
      <c r="AF23" s="393" t="s">
        <v>23</v>
      </c>
      <c r="AG23" s="393"/>
      <c r="AH23" s="393" t="s">
        <v>22</v>
      </c>
      <c r="AI23" s="393"/>
      <c r="AJ23" s="398" t="s">
        <v>21</v>
      </c>
      <c r="AK23" s="398" t="s">
        <v>20</v>
      </c>
      <c r="AL23" s="398" t="s">
        <v>19</v>
      </c>
      <c r="AM23" s="398" t="s">
        <v>18</v>
      </c>
      <c r="AN23" s="398" t="s">
        <v>17</v>
      </c>
      <c r="AO23" s="398" t="s">
        <v>16</v>
      </c>
      <c r="AP23" s="398" t="s">
        <v>15</v>
      </c>
      <c r="AQ23" s="416" t="s">
        <v>12</v>
      </c>
      <c r="AR23" s="393"/>
      <c r="AS23" s="393"/>
      <c r="AT23" s="393"/>
      <c r="AU23" s="393"/>
      <c r="AV23" s="402"/>
    </row>
    <row r="24" spans="1:48" ht="96.75" customHeight="1" x14ac:dyDescent="0.25">
      <c r="A24" s="399"/>
      <c r="B24" s="411"/>
      <c r="C24" s="399"/>
      <c r="D24" s="399"/>
      <c r="E24" s="404"/>
      <c r="F24" s="395"/>
      <c r="G24" s="395"/>
      <c r="H24" s="395"/>
      <c r="I24" s="397"/>
      <c r="J24" s="397"/>
      <c r="K24" s="397"/>
      <c r="L24" s="395"/>
      <c r="M24" s="399"/>
      <c r="N24" s="399"/>
      <c r="O24" s="399"/>
      <c r="P24" s="393"/>
      <c r="Q24" s="393"/>
      <c r="R24" s="393"/>
      <c r="S24" s="406"/>
      <c r="T24" s="406"/>
      <c r="U24" s="415"/>
      <c r="V24" s="415"/>
      <c r="W24" s="393"/>
      <c r="X24" s="393"/>
      <c r="Y24" s="393"/>
      <c r="Z24" s="393"/>
      <c r="AA24" s="393"/>
      <c r="AB24" s="393"/>
      <c r="AC24" s="393"/>
      <c r="AD24" s="393"/>
      <c r="AE24" s="393"/>
      <c r="AF24" s="119" t="s">
        <v>14</v>
      </c>
      <c r="AG24" s="119" t="s">
        <v>13</v>
      </c>
      <c r="AH24" s="120" t="s">
        <v>3</v>
      </c>
      <c r="AI24" s="120" t="s">
        <v>12</v>
      </c>
      <c r="AJ24" s="399"/>
      <c r="AK24" s="399"/>
      <c r="AL24" s="399"/>
      <c r="AM24" s="399"/>
      <c r="AN24" s="399"/>
      <c r="AO24" s="399"/>
      <c r="AP24" s="399"/>
      <c r="AQ24" s="417"/>
      <c r="AR24" s="393"/>
      <c r="AS24" s="393"/>
      <c r="AT24" s="393"/>
      <c r="AU24" s="393"/>
      <c r="AV24" s="402"/>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51" t="s">
        <v>513</v>
      </c>
      <c r="C26" s="152" t="s">
        <v>500</v>
      </c>
      <c r="D26" s="152" t="s">
        <v>514</v>
      </c>
      <c r="E26" s="152" t="s">
        <v>65</v>
      </c>
      <c r="F26" s="152" t="s">
        <v>528</v>
      </c>
      <c r="G26" s="152" t="s">
        <v>489</v>
      </c>
      <c r="H26" s="152" t="s">
        <v>489</v>
      </c>
      <c r="I26" s="152" t="s">
        <v>489</v>
      </c>
      <c r="J26" s="152" t="s">
        <v>489</v>
      </c>
      <c r="K26" s="152" t="s">
        <v>489</v>
      </c>
      <c r="L26" s="152" t="s">
        <v>528</v>
      </c>
      <c r="M26" s="153" t="s">
        <v>526</v>
      </c>
      <c r="N26" s="178" t="str">
        <f>M26</f>
        <v>КТП</v>
      </c>
      <c r="O26" s="151" t="s">
        <v>513</v>
      </c>
      <c r="P26" s="152" t="s">
        <v>523</v>
      </c>
      <c r="Q26" s="152" t="s">
        <v>506</v>
      </c>
      <c r="R26" s="177">
        <f>'1. паспорт местоположение'!C45</f>
        <v>1.22</v>
      </c>
      <c r="S26" s="177">
        <f>R26</f>
        <v>1.22</v>
      </c>
      <c r="T26" s="177">
        <f>R26</f>
        <v>1.22</v>
      </c>
      <c r="U26" s="152" t="s">
        <v>489</v>
      </c>
      <c r="V26" s="152" t="s">
        <v>489</v>
      </c>
      <c r="W26" s="152" t="s">
        <v>489</v>
      </c>
      <c r="X26" s="152" t="s">
        <v>489</v>
      </c>
      <c r="Y26" s="152" t="s">
        <v>489</v>
      </c>
      <c r="Z26" s="152" t="s">
        <v>489</v>
      </c>
      <c r="AA26" s="152" t="s">
        <v>489</v>
      </c>
      <c r="AB26" s="152" t="s">
        <v>489</v>
      </c>
      <c r="AC26" s="152" t="s">
        <v>489</v>
      </c>
      <c r="AD26" s="152" t="s">
        <v>489</v>
      </c>
      <c r="AE26" s="152" t="s">
        <v>489</v>
      </c>
      <c r="AF26" s="152" t="s">
        <v>489</v>
      </c>
      <c r="AG26" s="155" t="s">
        <v>504</v>
      </c>
      <c r="AH26" s="152" t="s">
        <v>489</v>
      </c>
      <c r="AI26" s="16" t="s">
        <v>489</v>
      </c>
      <c r="AJ26" s="16" t="s">
        <v>489</v>
      </c>
      <c r="AK26" s="16" t="s">
        <v>489</v>
      </c>
      <c r="AL26" s="16" t="s">
        <v>489</v>
      </c>
      <c r="AM26" s="16" t="s">
        <v>489</v>
      </c>
      <c r="AN26" s="16" t="s">
        <v>489</v>
      </c>
      <c r="AO26" s="16" t="s">
        <v>489</v>
      </c>
      <c r="AP26" s="16" t="s">
        <v>489</v>
      </c>
      <c r="AQ26" s="16" t="s">
        <v>489</v>
      </c>
      <c r="AR26" s="16" t="s">
        <v>489</v>
      </c>
      <c r="AS26" s="16" t="s">
        <v>489</v>
      </c>
      <c r="AT26" s="16" t="s">
        <v>489</v>
      </c>
      <c r="AU26" s="16" t="s">
        <v>489</v>
      </c>
      <c r="AV26" s="16" t="s">
        <v>489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display="http://www.zakupki.gov.ru/"/>
  </hyperlinks>
  <printOptions horizontalCentered="1"/>
  <pageMargins left="0.59055118110236227" right="0.59055118110236227" top="0.59055118110236227" bottom="0.59055118110236227" header="0" footer="0"/>
  <pageSetup paperSize="8" scale="24"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70" zoomScaleNormal="90" zoomScaleSheetLayoutView="70" workbookViewId="0">
      <selection activeCell="B67" sqref="B67"/>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486</v>
      </c>
    </row>
    <row r="4" spans="1:8" x14ac:dyDescent="0.25">
      <c r="B4" s="33"/>
    </row>
    <row r="5" spans="1:8" ht="18.75" x14ac:dyDescent="0.3">
      <c r="A5" s="423" t="str">
        <f>'1. паспорт местоположение'!$A$5</f>
        <v>Год раскрытия информации: 2021 год</v>
      </c>
      <c r="B5" s="423"/>
      <c r="C5" s="65"/>
      <c r="D5" s="65"/>
      <c r="E5" s="65"/>
      <c r="F5" s="65"/>
      <c r="G5" s="65"/>
      <c r="H5" s="65"/>
    </row>
    <row r="6" spans="1:8" ht="18.75" x14ac:dyDescent="0.3">
      <c r="A6" s="121"/>
      <c r="B6" s="121"/>
      <c r="C6" s="121"/>
      <c r="D6" s="121"/>
      <c r="E6" s="121"/>
      <c r="F6" s="121"/>
      <c r="G6" s="121"/>
      <c r="H6" s="121"/>
    </row>
    <row r="7" spans="1:8" ht="18.75" x14ac:dyDescent="0.25">
      <c r="A7" s="330" t="s">
        <v>10</v>
      </c>
      <c r="B7" s="330"/>
      <c r="C7" s="9"/>
      <c r="D7" s="9"/>
      <c r="E7" s="9"/>
      <c r="F7" s="9"/>
      <c r="G7" s="9"/>
      <c r="H7" s="9"/>
    </row>
    <row r="8" spans="1:8" ht="18.75" x14ac:dyDescent="0.25">
      <c r="A8" s="9"/>
      <c r="B8" s="9"/>
      <c r="C8" s="9"/>
      <c r="D8" s="9"/>
      <c r="E8" s="9"/>
      <c r="F8" s="9"/>
      <c r="G8" s="9"/>
      <c r="H8" s="9"/>
    </row>
    <row r="9" spans="1:8" x14ac:dyDescent="0.25">
      <c r="A9" s="331" t="str">
        <f>'1. паспорт местоположение'!A9:C9</f>
        <v xml:space="preserve">ГУП "Региональные электрические сети "РБ  </v>
      </c>
      <c r="B9" s="331"/>
      <c r="C9" s="6"/>
      <c r="D9" s="6"/>
      <c r="E9" s="6"/>
      <c r="F9" s="6"/>
      <c r="G9" s="6"/>
      <c r="H9" s="6"/>
    </row>
    <row r="10" spans="1:8" x14ac:dyDescent="0.25">
      <c r="A10" s="327" t="s">
        <v>9</v>
      </c>
      <c r="B10" s="327"/>
      <c r="C10" s="4"/>
      <c r="D10" s="4"/>
      <c r="E10" s="4"/>
      <c r="F10" s="4"/>
      <c r="G10" s="4"/>
      <c r="H10" s="4"/>
    </row>
    <row r="11" spans="1:8" ht="18.75" x14ac:dyDescent="0.25">
      <c r="A11" s="9"/>
      <c r="B11" s="9"/>
      <c r="C11" s="9"/>
      <c r="D11" s="9"/>
      <c r="E11" s="9"/>
      <c r="F11" s="9"/>
      <c r="G11" s="9"/>
      <c r="H11" s="9"/>
    </row>
    <row r="12" spans="1:8" ht="24" customHeight="1" x14ac:dyDescent="0.25">
      <c r="A12" s="332" t="str">
        <f>'1. паспорт местоположение'!$A$12</f>
        <v>L_ 20220123</v>
      </c>
      <c r="B12" s="332"/>
      <c r="C12" s="6"/>
      <c r="D12" s="6"/>
      <c r="E12" s="6"/>
      <c r="F12" s="6"/>
      <c r="G12" s="6"/>
      <c r="H12" s="6"/>
    </row>
    <row r="13" spans="1:8" x14ac:dyDescent="0.25">
      <c r="A13" s="327" t="s">
        <v>8</v>
      </c>
      <c r="B13" s="327"/>
      <c r="C13" s="4"/>
      <c r="D13" s="4"/>
      <c r="E13" s="4"/>
      <c r="F13" s="4"/>
      <c r="G13" s="4"/>
      <c r="H13" s="4"/>
    </row>
    <row r="14" spans="1:8" ht="18.75" x14ac:dyDescent="0.25">
      <c r="A14" s="8"/>
      <c r="B14" s="8"/>
      <c r="C14" s="8"/>
      <c r="D14" s="8"/>
      <c r="E14" s="8"/>
      <c r="F14" s="8"/>
      <c r="G14" s="8"/>
      <c r="H14" s="8"/>
    </row>
    <row r="15" spans="1:8" x14ac:dyDescent="0.25">
      <c r="A15" s="331" t="str">
        <f>'1. паспорт местоположение'!$A$15</f>
        <v>Строительство   КТПН 6/04кВ  в центрах питания с трансформаторам  250 кВА. с.Н-Березовка  ул.Горная</v>
      </c>
      <c r="B15" s="331"/>
      <c r="C15" s="6"/>
      <c r="D15" s="6"/>
      <c r="E15" s="6"/>
      <c r="F15" s="6"/>
      <c r="G15" s="6"/>
      <c r="H15" s="6"/>
    </row>
    <row r="16" spans="1:8" x14ac:dyDescent="0.25">
      <c r="A16" s="327" t="s">
        <v>7</v>
      </c>
      <c r="B16" s="327"/>
      <c r="C16" s="4"/>
      <c r="D16" s="4"/>
      <c r="E16" s="4"/>
      <c r="F16" s="4"/>
      <c r="G16" s="4"/>
      <c r="H16" s="4"/>
    </row>
    <row r="17" spans="1:2" x14ac:dyDescent="0.25">
      <c r="B17" s="95"/>
    </row>
    <row r="18" spans="1:2" ht="33.75" customHeight="1" x14ac:dyDescent="0.25">
      <c r="A18" s="421" t="s">
        <v>471</v>
      </c>
      <c r="B18" s="422"/>
    </row>
    <row r="19" spans="1:2" x14ac:dyDescent="0.25">
      <c r="B19" s="33"/>
    </row>
    <row r="20" spans="1:2" ht="16.5" thickBot="1" x14ac:dyDescent="0.3">
      <c r="B20" s="96"/>
    </row>
    <row r="21" spans="1:2" ht="30.75" thickBot="1" x14ac:dyDescent="0.3">
      <c r="A21" s="97" t="s">
        <v>341</v>
      </c>
      <c r="B21" s="98" t="str">
        <f>A15</f>
        <v>Строительство   КТПН 6/04кВ  в центрах питания с трансформаторам  250 кВА. с.Н-Березовка  ул.Горная</v>
      </c>
    </row>
    <row r="22" spans="1:2" ht="16.5" thickBot="1" x14ac:dyDescent="0.3">
      <c r="A22" s="97" t="s">
        <v>342</v>
      </c>
      <c r="B22" s="173" t="s">
        <v>501</v>
      </c>
    </row>
    <row r="23" spans="1:2" ht="16.5" thickBot="1" x14ac:dyDescent="0.3">
      <c r="A23" s="97" t="s">
        <v>309</v>
      </c>
      <c r="B23" s="142" t="s">
        <v>492</v>
      </c>
    </row>
    <row r="24" spans="1:2" ht="16.5" thickBot="1" x14ac:dyDescent="0.3">
      <c r="A24" s="97" t="s">
        <v>343</v>
      </c>
      <c r="B24" s="99"/>
    </row>
    <row r="25" spans="1:2" ht="16.5" thickBot="1" x14ac:dyDescent="0.3">
      <c r="A25" s="100" t="s">
        <v>344</v>
      </c>
      <c r="B25" s="134">
        <v>2022</v>
      </c>
    </row>
    <row r="26" spans="1:2" ht="16.5" thickBot="1" x14ac:dyDescent="0.3">
      <c r="A26" s="101" t="s">
        <v>345</v>
      </c>
      <c r="B26" s="145" t="s">
        <v>503</v>
      </c>
    </row>
    <row r="27" spans="1:2" ht="16.5" thickBot="1" x14ac:dyDescent="0.3">
      <c r="A27" s="107" t="s">
        <v>490</v>
      </c>
      <c r="B27" s="156">
        <f>'1. паспорт местоположение'!C45*1.2</f>
        <v>1.464</v>
      </c>
    </row>
    <row r="28" spans="1:2" ht="16.5" thickBot="1" x14ac:dyDescent="0.3">
      <c r="A28" s="103" t="s">
        <v>346</v>
      </c>
      <c r="B28" s="133" t="s">
        <v>494</v>
      </c>
    </row>
    <row r="29" spans="1:2" ht="29.25" thickBot="1" x14ac:dyDescent="0.3">
      <c r="A29" s="108" t="s">
        <v>347</v>
      </c>
      <c r="B29" s="133" t="s">
        <v>489</v>
      </c>
    </row>
    <row r="30" spans="1:2" ht="29.25" thickBot="1" x14ac:dyDescent="0.3">
      <c r="A30" s="108" t="s">
        <v>348</v>
      </c>
      <c r="B30" s="133" t="s">
        <v>489</v>
      </c>
    </row>
    <row r="31" spans="1:2" ht="16.5" thickBot="1" x14ac:dyDescent="0.3">
      <c r="A31" s="103" t="s">
        <v>349</v>
      </c>
      <c r="B31" s="133" t="s">
        <v>489</v>
      </c>
    </row>
    <row r="32" spans="1:2" ht="29.25" thickBot="1" x14ac:dyDescent="0.3">
      <c r="A32" s="108" t="s">
        <v>350</v>
      </c>
      <c r="B32" s="133" t="s">
        <v>489</v>
      </c>
    </row>
    <row r="33" spans="1:2" ht="16.5" thickBot="1" x14ac:dyDescent="0.3">
      <c r="A33" s="103" t="s">
        <v>351</v>
      </c>
      <c r="B33" s="133" t="s">
        <v>489</v>
      </c>
    </row>
    <row r="34" spans="1:2" ht="16.5" thickBot="1" x14ac:dyDescent="0.3">
      <c r="A34" s="103" t="s">
        <v>352</v>
      </c>
      <c r="B34" s="133" t="s">
        <v>489</v>
      </c>
    </row>
    <row r="35" spans="1:2" ht="16.5" thickBot="1" x14ac:dyDescent="0.3">
      <c r="A35" s="103" t="s">
        <v>353</v>
      </c>
      <c r="B35" s="133" t="s">
        <v>489</v>
      </c>
    </row>
    <row r="36" spans="1:2" ht="16.5" thickBot="1" x14ac:dyDescent="0.3">
      <c r="A36" s="103" t="s">
        <v>354</v>
      </c>
      <c r="B36" s="133" t="s">
        <v>489</v>
      </c>
    </row>
    <row r="37" spans="1:2" ht="29.25" thickBot="1" x14ac:dyDescent="0.3">
      <c r="A37" s="108" t="s">
        <v>355</v>
      </c>
      <c r="B37" s="133" t="s">
        <v>489</v>
      </c>
    </row>
    <row r="38" spans="1:2" ht="16.5" thickBot="1" x14ac:dyDescent="0.3">
      <c r="A38" s="103" t="s">
        <v>351</v>
      </c>
      <c r="B38" s="133" t="s">
        <v>489</v>
      </c>
    </row>
    <row r="39" spans="1:2" ht="16.5" thickBot="1" x14ac:dyDescent="0.3">
      <c r="A39" s="103" t="s">
        <v>352</v>
      </c>
      <c r="B39" s="133" t="s">
        <v>489</v>
      </c>
    </row>
    <row r="40" spans="1:2" ht="16.5" thickBot="1" x14ac:dyDescent="0.3">
      <c r="A40" s="103" t="s">
        <v>353</v>
      </c>
      <c r="B40" s="133" t="s">
        <v>489</v>
      </c>
    </row>
    <row r="41" spans="1:2" ht="16.5" thickBot="1" x14ac:dyDescent="0.3">
      <c r="A41" s="103" t="s">
        <v>354</v>
      </c>
      <c r="B41" s="133" t="s">
        <v>489</v>
      </c>
    </row>
    <row r="42" spans="1:2" ht="29.25" thickBot="1" x14ac:dyDescent="0.3">
      <c r="A42" s="108" t="s">
        <v>356</v>
      </c>
      <c r="B42" s="133" t="s">
        <v>489</v>
      </c>
    </row>
    <row r="43" spans="1:2" ht="16.5" thickBot="1" x14ac:dyDescent="0.3">
      <c r="A43" s="103" t="s">
        <v>351</v>
      </c>
      <c r="B43" s="133" t="s">
        <v>489</v>
      </c>
    </row>
    <row r="44" spans="1:2" ht="16.5" thickBot="1" x14ac:dyDescent="0.3">
      <c r="A44" s="103" t="s">
        <v>352</v>
      </c>
      <c r="B44" s="133" t="s">
        <v>489</v>
      </c>
    </row>
    <row r="45" spans="1:2" ht="16.5" thickBot="1" x14ac:dyDescent="0.3">
      <c r="A45" s="103" t="s">
        <v>353</v>
      </c>
      <c r="B45" s="133" t="s">
        <v>489</v>
      </c>
    </row>
    <row r="46" spans="1:2" ht="16.5" thickBot="1" x14ac:dyDescent="0.3">
      <c r="A46" s="103" t="s">
        <v>354</v>
      </c>
      <c r="B46" s="133" t="s">
        <v>489</v>
      </c>
    </row>
    <row r="47" spans="1:2" ht="29.25" thickBot="1" x14ac:dyDescent="0.3">
      <c r="A47" s="102" t="s">
        <v>357</v>
      </c>
      <c r="B47" s="133" t="s">
        <v>489</v>
      </c>
    </row>
    <row r="48" spans="1:2" ht="16.5" thickBot="1" x14ac:dyDescent="0.3">
      <c r="A48" s="104" t="s">
        <v>349</v>
      </c>
      <c r="B48" s="133" t="s">
        <v>489</v>
      </c>
    </row>
    <row r="49" spans="1:2" ht="16.5" thickBot="1" x14ac:dyDescent="0.3">
      <c r="A49" s="104" t="s">
        <v>358</v>
      </c>
      <c r="B49" s="133" t="s">
        <v>489</v>
      </c>
    </row>
    <row r="50" spans="1:2" ht="16.5" thickBot="1" x14ac:dyDescent="0.3">
      <c r="A50" s="104" t="s">
        <v>359</v>
      </c>
      <c r="B50" s="133" t="s">
        <v>489</v>
      </c>
    </row>
    <row r="51" spans="1:2" ht="16.5" thickBot="1" x14ac:dyDescent="0.3">
      <c r="A51" s="104" t="s">
        <v>360</v>
      </c>
      <c r="B51" s="133" t="s">
        <v>489</v>
      </c>
    </row>
    <row r="52" spans="1:2" ht="16.5" thickBot="1" x14ac:dyDescent="0.3">
      <c r="A52" s="100" t="s">
        <v>361</v>
      </c>
      <c r="B52" s="133" t="s">
        <v>489</v>
      </c>
    </row>
    <row r="53" spans="1:2" ht="16.5" thickBot="1" x14ac:dyDescent="0.3">
      <c r="A53" s="100" t="s">
        <v>362</v>
      </c>
      <c r="B53" s="133" t="s">
        <v>489</v>
      </c>
    </row>
    <row r="54" spans="1:2" ht="16.5" thickBot="1" x14ac:dyDescent="0.3">
      <c r="A54" s="100" t="s">
        <v>363</v>
      </c>
      <c r="B54" s="133" t="s">
        <v>489</v>
      </c>
    </row>
    <row r="55" spans="1:2" ht="16.5" thickBot="1" x14ac:dyDescent="0.3">
      <c r="A55" s="101" t="s">
        <v>364</v>
      </c>
      <c r="B55" s="133" t="s">
        <v>489</v>
      </c>
    </row>
    <row r="56" spans="1:2" x14ac:dyDescent="0.25">
      <c r="A56" s="102" t="s">
        <v>365</v>
      </c>
      <c r="B56" s="418" t="s">
        <v>515</v>
      </c>
    </row>
    <row r="57" spans="1:2" x14ac:dyDescent="0.25">
      <c r="A57" s="105" t="s">
        <v>366</v>
      </c>
      <c r="B57" s="419"/>
    </row>
    <row r="58" spans="1:2" x14ac:dyDescent="0.25">
      <c r="A58" s="105" t="s">
        <v>367</v>
      </c>
      <c r="B58" s="419"/>
    </row>
    <row r="59" spans="1:2" x14ac:dyDescent="0.25">
      <c r="A59" s="105" t="s">
        <v>368</v>
      </c>
      <c r="B59" s="419"/>
    </row>
    <row r="60" spans="1:2" x14ac:dyDescent="0.25">
      <c r="A60" s="105" t="s">
        <v>369</v>
      </c>
      <c r="B60" s="419"/>
    </row>
    <row r="61" spans="1:2" ht="16.5" thickBot="1" x14ac:dyDescent="0.3">
      <c r="A61" s="106" t="s">
        <v>370</v>
      </c>
      <c r="B61" s="420"/>
    </row>
    <row r="62" spans="1:2" ht="30.75" thickBot="1" x14ac:dyDescent="0.3">
      <c r="A62" s="104" t="s">
        <v>371</v>
      </c>
      <c r="B62" s="133" t="s">
        <v>489</v>
      </c>
    </row>
    <row r="63" spans="1:2" ht="29.25" thickBot="1" x14ac:dyDescent="0.3">
      <c r="A63" s="100" t="s">
        <v>372</v>
      </c>
      <c r="B63" s="133" t="s">
        <v>489</v>
      </c>
    </row>
    <row r="64" spans="1:2" ht="16.5" thickBot="1" x14ac:dyDescent="0.3">
      <c r="A64" s="104" t="s">
        <v>349</v>
      </c>
      <c r="B64" s="133" t="s">
        <v>489</v>
      </c>
    </row>
    <row r="65" spans="1:2" ht="16.5" thickBot="1" x14ac:dyDescent="0.3">
      <c r="A65" s="104" t="s">
        <v>373</v>
      </c>
      <c r="B65" s="133" t="s">
        <v>489</v>
      </c>
    </row>
    <row r="66" spans="1:2" ht="16.5" thickBot="1" x14ac:dyDescent="0.3">
      <c r="A66" s="104" t="s">
        <v>374</v>
      </c>
      <c r="B66" s="133" t="s">
        <v>489</v>
      </c>
    </row>
    <row r="67" spans="1:2" ht="16.5" thickBot="1" x14ac:dyDescent="0.3">
      <c r="A67" s="110" t="s">
        <v>375</v>
      </c>
      <c r="B67" s="144" t="s">
        <v>526</v>
      </c>
    </row>
    <row r="68" spans="1:2" ht="16.5" thickBot="1" x14ac:dyDescent="0.3">
      <c r="A68" s="100" t="s">
        <v>376</v>
      </c>
      <c r="B68" s="133" t="s">
        <v>489</v>
      </c>
    </row>
    <row r="69" spans="1:2" ht="16.5" thickBot="1" x14ac:dyDescent="0.3">
      <c r="A69" s="105" t="s">
        <v>377</v>
      </c>
      <c r="B69" s="133" t="s">
        <v>489</v>
      </c>
    </row>
    <row r="70" spans="1:2" ht="16.5" thickBot="1" x14ac:dyDescent="0.3">
      <c r="A70" s="105" t="s">
        <v>378</v>
      </c>
      <c r="B70" s="133" t="s">
        <v>489</v>
      </c>
    </row>
    <row r="71" spans="1:2" ht="16.5" thickBot="1" x14ac:dyDescent="0.3">
      <c r="A71" s="105" t="s">
        <v>379</v>
      </c>
      <c r="B71" s="133" t="s">
        <v>489</v>
      </c>
    </row>
    <row r="72" spans="1:2" ht="29.25" thickBot="1" x14ac:dyDescent="0.3">
      <c r="A72" s="111" t="s">
        <v>380</v>
      </c>
      <c r="B72" s="109" t="s">
        <v>502</v>
      </c>
    </row>
    <row r="73" spans="1:2" ht="28.5" x14ac:dyDescent="0.25">
      <c r="A73" s="102" t="s">
        <v>381</v>
      </c>
      <c r="B73" s="418" t="s">
        <v>382</v>
      </c>
    </row>
    <row r="74" spans="1:2" x14ac:dyDescent="0.25">
      <c r="A74" s="105" t="s">
        <v>383</v>
      </c>
      <c r="B74" s="419"/>
    </row>
    <row r="75" spans="1:2" x14ac:dyDescent="0.25">
      <c r="A75" s="105" t="s">
        <v>384</v>
      </c>
      <c r="B75" s="419"/>
    </row>
    <row r="76" spans="1:2" x14ac:dyDescent="0.25">
      <c r="A76" s="105" t="s">
        <v>385</v>
      </c>
      <c r="B76" s="419"/>
    </row>
    <row r="77" spans="1:2" x14ac:dyDescent="0.25">
      <c r="A77" s="105" t="s">
        <v>386</v>
      </c>
      <c r="B77" s="419"/>
    </row>
    <row r="78" spans="1:2" ht="16.5" thickBot="1" x14ac:dyDescent="0.3">
      <c r="A78" s="112" t="s">
        <v>387</v>
      </c>
      <c r="B78" s="420"/>
    </row>
    <row r="81" spans="1:2" x14ac:dyDescent="0.25">
      <c r="A81" s="113"/>
      <c r="B81" s="114"/>
    </row>
    <row r="82" spans="1:2" x14ac:dyDescent="0.25">
      <c r="B82" s="115"/>
    </row>
    <row r="83" spans="1:2" x14ac:dyDescent="0.25">
      <c r="B83" s="11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51"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222"/>
  <sheetViews>
    <sheetView topLeftCell="A7" workbookViewId="0">
      <selection activeCell="AO37" sqref="AO37"/>
    </sheetView>
  </sheetViews>
  <sheetFormatPr defaultColWidth="9.140625" defaultRowHeight="11.25" x14ac:dyDescent="0.2"/>
  <cols>
    <col min="1" max="1" width="8.140625" style="181" customWidth="1"/>
    <col min="2" max="2" width="20.140625" style="181" customWidth="1"/>
    <col min="3" max="4" width="10.42578125" style="181" customWidth="1"/>
    <col min="5" max="5" width="13.28515625" style="181" customWidth="1"/>
    <col min="6" max="6" width="8.5703125" style="181" customWidth="1"/>
    <col min="7" max="7" width="7.85546875" style="181" customWidth="1"/>
    <col min="8" max="8" width="8.42578125" style="181" customWidth="1"/>
    <col min="9" max="9" width="8.7109375" style="181" customWidth="1"/>
    <col min="10" max="10" width="10" style="181" customWidth="1"/>
    <col min="11" max="11" width="8.5703125" style="181" customWidth="1"/>
    <col min="12" max="12" width="10" style="181" customWidth="1"/>
    <col min="13" max="13" width="6.5703125" style="181" customWidth="1"/>
    <col min="14" max="14" width="9.7109375" style="181" customWidth="1"/>
    <col min="15" max="15" width="9.140625" style="181"/>
    <col min="16" max="16" width="49.140625" style="187" hidden="1" customWidth="1"/>
    <col min="17" max="17" width="43" style="187" hidden="1" customWidth="1"/>
    <col min="18" max="18" width="100.28515625" style="187" hidden="1" customWidth="1"/>
    <col min="19" max="23" width="139" style="187" hidden="1" customWidth="1"/>
    <col min="24" max="24" width="34.140625" style="187" hidden="1" customWidth="1"/>
    <col min="25" max="25" width="110.7109375" style="187" hidden="1" customWidth="1"/>
    <col min="26" max="29" width="34.140625" style="187" hidden="1" customWidth="1"/>
    <col min="30" max="31" width="110.7109375" style="187" hidden="1" customWidth="1"/>
    <col min="32" max="35" width="84.42578125" style="187" hidden="1" customWidth="1"/>
    <col min="36" max="16384" width="9.140625" style="181"/>
  </cols>
  <sheetData>
    <row r="1" spans="1:20" s="181" customFormat="1" x14ac:dyDescent="0.2">
      <c r="A1" s="179"/>
      <c r="B1" s="179"/>
      <c r="C1" s="179"/>
      <c r="D1" s="179"/>
      <c r="E1" s="179"/>
      <c r="F1" s="179"/>
      <c r="G1" s="179"/>
      <c r="H1" s="179"/>
      <c r="I1" s="179"/>
      <c r="J1" s="179"/>
      <c r="K1" s="179"/>
      <c r="L1" s="179"/>
      <c r="M1" s="179"/>
      <c r="N1" s="180" t="s">
        <v>531</v>
      </c>
    </row>
    <row r="2" spans="1:20" s="181" customFormat="1" x14ac:dyDescent="0.2">
      <c r="A2" s="179"/>
      <c r="B2" s="179"/>
      <c r="C2" s="179"/>
      <c r="D2" s="179"/>
      <c r="E2" s="179"/>
      <c r="F2" s="179"/>
      <c r="G2" s="179"/>
      <c r="H2" s="179"/>
      <c r="I2" s="179"/>
      <c r="J2" s="179"/>
      <c r="K2" s="179"/>
      <c r="L2" s="179"/>
      <c r="M2" s="179"/>
      <c r="N2" s="180" t="s">
        <v>532</v>
      </c>
    </row>
    <row r="3" spans="1:20" s="181" customFormat="1" ht="8.25" customHeight="1" x14ac:dyDescent="0.2">
      <c r="A3" s="179"/>
      <c r="B3" s="179"/>
      <c r="C3" s="179"/>
      <c r="D3" s="179"/>
      <c r="E3" s="179"/>
      <c r="F3" s="179"/>
      <c r="G3" s="179"/>
      <c r="H3" s="179"/>
      <c r="I3" s="179"/>
      <c r="J3" s="179"/>
      <c r="K3" s="179"/>
      <c r="L3" s="179"/>
      <c r="M3" s="179"/>
      <c r="N3" s="180"/>
    </row>
    <row r="4" spans="1:20" s="181" customFormat="1" ht="14.25" customHeight="1" x14ac:dyDescent="0.2">
      <c r="A4" s="448" t="s">
        <v>533</v>
      </c>
      <c r="B4" s="448"/>
      <c r="C4" s="448"/>
      <c r="D4" s="182"/>
      <c r="E4" s="183"/>
      <c r="F4" s="183"/>
      <c r="G4" s="183"/>
      <c r="H4" s="183"/>
      <c r="I4" s="183"/>
      <c r="J4" s="183"/>
      <c r="K4" s="448" t="s">
        <v>534</v>
      </c>
      <c r="L4" s="448"/>
      <c r="M4" s="448"/>
      <c r="N4" s="448"/>
    </row>
    <row r="5" spans="1:20" s="181" customFormat="1" ht="12" customHeight="1" x14ac:dyDescent="0.2">
      <c r="A5" s="449" t="s">
        <v>535</v>
      </c>
      <c r="B5" s="449"/>
      <c r="C5" s="184"/>
      <c r="D5" s="184"/>
      <c r="E5" s="185"/>
      <c r="F5" s="183"/>
      <c r="G5" s="183"/>
      <c r="H5" s="183"/>
      <c r="I5" s="183"/>
      <c r="J5" s="186"/>
      <c r="K5" s="450" t="s">
        <v>536</v>
      </c>
      <c r="L5" s="450"/>
      <c r="M5" s="450"/>
      <c r="N5" s="450"/>
    </row>
    <row r="6" spans="1:20" s="181" customFormat="1" x14ac:dyDescent="0.2">
      <c r="A6" s="450" t="s">
        <v>537</v>
      </c>
      <c r="B6" s="450"/>
      <c r="C6" s="450"/>
      <c r="D6" s="186"/>
      <c r="E6" s="183"/>
      <c r="F6" s="183"/>
      <c r="G6" s="183"/>
      <c r="H6" s="183"/>
      <c r="I6" s="183"/>
      <c r="J6" s="186"/>
      <c r="K6" s="450" t="s">
        <v>537</v>
      </c>
      <c r="L6" s="450"/>
      <c r="M6" s="450"/>
      <c r="N6" s="450"/>
      <c r="P6" s="187" t="s">
        <v>538</v>
      </c>
      <c r="Q6" s="187" t="s">
        <v>538</v>
      </c>
    </row>
    <row r="7" spans="1:20" s="181" customFormat="1" ht="17.25" customHeight="1" x14ac:dyDescent="0.2">
      <c r="A7" s="188"/>
      <c r="B7" s="189" t="s">
        <v>539</v>
      </c>
      <c r="C7" s="185"/>
      <c r="D7" s="185"/>
      <c r="E7" s="183"/>
      <c r="F7" s="183"/>
      <c r="G7" s="183"/>
      <c r="H7" s="183"/>
      <c r="I7" s="183"/>
      <c r="J7" s="183"/>
      <c r="K7" s="190"/>
      <c r="L7" s="183"/>
      <c r="M7" s="443" t="s">
        <v>540</v>
      </c>
      <c r="N7" s="443"/>
    </row>
    <row r="8" spans="1:20" s="181" customFormat="1" ht="16.5" customHeight="1" x14ac:dyDescent="0.2">
      <c r="A8" s="183" t="s">
        <v>541</v>
      </c>
      <c r="B8" s="184"/>
      <c r="C8" s="184"/>
      <c r="D8" s="184"/>
      <c r="E8" s="183"/>
      <c r="F8" s="183"/>
      <c r="G8" s="183"/>
      <c r="H8" s="183"/>
      <c r="I8" s="183"/>
      <c r="J8" s="183"/>
      <c r="K8" s="444" t="s">
        <v>542</v>
      </c>
      <c r="L8" s="444"/>
      <c r="M8" s="445"/>
      <c r="N8" s="445"/>
    </row>
    <row r="9" spans="1:20" s="181" customFormat="1" ht="15.75" customHeight="1" x14ac:dyDescent="0.2">
      <c r="A9" s="191"/>
      <c r="B9" s="191"/>
      <c r="C9" s="191"/>
      <c r="D9" s="191"/>
      <c r="E9" s="191"/>
      <c r="F9" s="192"/>
      <c r="G9" s="191"/>
      <c r="H9" s="191"/>
      <c r="I9" s="191"/>
      <c r="J9" s="191"/>
      <c r="K9" s="191"/>
      <c r="L9" s="191"/>
      <c r="M9" s="191"/>
      <c r="N9" s="191"/>
    </row>
    <row r="10" spans="1:20" s="181" customFormat="1" ht="40.9" customHeight="1" x14ac:dyDescent="0.2">
      <c r="A10" s="193" t="s">
        <v>543</v>
      </c>
      <c r="B10" s="194"/>
      <c r="C10" s="191"/>
      <c r="D10" s="446" t="s">
        <v>544</v>
      </c>
      <c r="E10" s="446"/>
      <c r="F10" s="446"/>
      <c r="G10" s="446"/>
      <c r="H10" s="446"/>
      <c r="I10" s="446"/>
      <c r="J10" s="446"/>
      <c r="K10" s="446"/>
      <c r="L10" s="446"/>
      <c r="M10" s="446"/>
      <c r="N10" s="446"/>
      <c r="R10" s="187" t="s">
        <v>544</v>
      </c>
    </row>
    <row r="11" spans="1:20" s="181" customFormat="1" ht="15" customHeight="1" x14ac:dyDescent="0.2">
      <c r="A11" s="195" t="s">
        <v>545</v>
      </c>
      <c r="B11" s="191"/>
      <c r="C11" s="191"/>
      <c r="D11" s="196" t="s">
        <v>546</v>
      </c>
      <c r="E11" s="196"/>
      <c r="F11" s="197"/>
      <c r="G11" s="197"/>
      <c r="H11" s="197"/>
      <c r="I11" s="197"/>
      <c r="J11" s="197"/>
      <c r="K11" s="197"/>
      <c r="L11" s="197"/>
      <c r="M11" s="197"/>
      <c r="N11" s="197"/>
    </row>
    <row r="12" spans="1:20" s="181" customFormat="1" ht="8.25" customHeight="1" x14ac:dyDescent="0.2">
      <c r="A12" s="198"/>
      <c r="F12" s="199"/>
      <c r="G12" s="199"/>
      <c r="H12" s="199"/>
      <c r="I12" s="199"/>
      <c r="J12" s="199"/>
      <c r="K12" s="199"/>
      <c r="L12" s="199"/>
      <c r="M12" s="199"/>
      <c r="N12" s="199"/>
    </row>
    <row r="13" spans="1:20" s="181" customFormat="1" x14ac:dyDescent="0.2">
      <c r="A13" s="447"/>
      <c r="B13" s="447"/>
      <c r="C13" s="447"/>
      <c r="D13" s="447"/>
      <c r="E13" s="447"/>
      <c r="F13" s="447"/>
      <c r="G13" s="447"/>
      <c r="H13" s="447"/>
      <c r="I13" s="447"/>
      <c r="J13" s="447"/>
      <c r="K13" s="447"/>
      <c r="L13" s="447"/>
      <c r="M13" s="447"/>
      <c r="N13" s="447"/>
      <c r="S13" s="187" t="s">
        <v>538</v>
      </c>
    </row>
    <row r="14" spans="1:20" s="181" customFormat="1" x14ac:dyDescent="0.2">
      <c r="A14" s="440" t="s">
        <v>547</v>
      </c>
      <c r="B14" s="440"/>
      <c r="C14" s="440"/>
      <c r="D14" s="440"/>
      <c r="E14" s="440"/>
      <c r="F14" s="440"/>
      <c r="G14" s="440"/>
      <c r="H14" s="440"/>
      <c r="I14" s="440"/>
      <c r="J14" s="440"/>
      <c r="K14" s="440"/>
      <c r="L14" s="440"/>
      <c r="M14" s="440"/>
      <c r="N14" s="440"/>
    </row>
    <row r="15" spans="1:20" s="181" customFormat="1" ht="8.25" customHeight="1" x14ac:dyDescent="0.2">
      <c r="A15" s="200"/>
      <c r="B15" s="200"/>
      <c r="C15" s="200"/>
      <c r="D15" s="200"/>
      <c r="E15" s="200"/>
      <c r="F15" s="200"/>
      <c r="G15" s="200"/>
      <c r="H15" s="200"/>
      <c r="I15" s="200"/>
      <c r="J15" s="200"/>
      <c r="K15" s="200"/>
      <c r="L15" s="200"/>
      <c r="M15" s="200"/>
      <c r="N15" s="200"/>
    </row>
    <row r="16" spans="1:20" s="181" customFormat="1" x14ac:dyDescent="0.2">
      <c r="A16" s="447"/>
      <c r="B16" s="447"/>
      <c r="C16" s="447"/>
      <c r="D16" s="447"/>
      <c r="E16" s="447"/>
      <c r="F16" s="447"/>
      <c r="G16" s="447"/>
      <c r="H16" s="447"/>
      <c r="I16" s="447"/>
      <c r="J16" s="447"/>
      <c r="K16" s="447"/>
      <c r="L16" s="447"/>
      <c r="M16" s="447"/>
      <c r="N16" s="447"/>
      <c r="T16" s="187" t="s">
        <v>538</v>
      </c>
    </row>
    <row r="17" spans="1:21" s="181" customFormat="1" x14ac:dyDescent="0.2">
      <c r="A17" s="440" t="s">
        <v>548</v>
      </c>
      <c r="B17" s="440"/>
      <c r="C17" s="440"/>
      <c r="D17" s="440"/>
      <c r="E17" s="440"/>
      <c r="F17" s="440"/>
      <c r="G17" s="440"/>
      <c r="H17" s="440"/>
      <c r="I17" s="440"/>
      <c r="J17" s="440"/>
      <c r="K17" s="440"/>
      <c r="L17" s="440"/>
      <c r="M17" s="440"/>
      <c r="N17" s="440"/>
    </row>
    <row r="18" spans="1:21" s="181" customFormat="1" ht="24" customHeight="1" x14ac:dyDescent="0.3">
      <c r="A18" s="451" t="s">
        <v>549</v>
      </c>
      <c r="B18" s="451"/>
      <c r="C18" s="451"/>
      <c r="D18" s="451"/>
      <c r="E18" s="451"/>
      <c r="F18" s="451"/>
      <c r="G18" s="451"/>
      <c r="H18" s="451"/>
      <c r="I18" s="451"/>
      <c r="J18" s="451"/>
      <c r="K18" s="451"/>
      <c r="L18" s="451"/>
      <c r="M18" s="451"/>
      <c r="N18" s="451"/>
    </row>
    <row r="19" spans="1:21" s="181" customFormat="1" ht="8.25" customHeight="1" x14ac:dyDescent="0.3">
      <c r="A19" s="201"/>
      <c r="B19" s="201"/>
      <c r="C19" s="201"/>
      <c r="D19" s="201"/>
      <c r="E19" s="201"/>
      <c r="F19" s="201"/>
      <c r="G19" s="201"/>
      <c r="H19" s="201"/>
      <c r="I19" s="201"/>
      <c r="J19" s="201"/>
      <c r="K19" s="201"/>
      <c r="L19" s="201"/>
      <c r="M19" s="201"/>
      <c r="N19" s="201"/>
    </row>
    <row r="20" spans="1:21" s="181" customFormat="1" x14ac:dyDescent="0.2">
      <c r="A20" s="441" t="s">
        <v>550</v>
      </c>
      <c r="B20" s="441"/>
      <c r="C20" s="441"/>
      <c r="D20" s="441"/>
      <c r="E20" s="441"/>
      <c r="F20" s="441"/>
      <c r="G20" s="441"/>
      <c r="H20" s="441"/>
      <c r="I20" s="441"/>
      <c r="J20" s="441"/>
      <c r="K20" s="441"/>
      <c r="L20" s="441"/>
      <c r="M20" s="441"/>
      <c r="N20" s="441"/>
      <c r="U20" s="187" t="s">
        <v>550</v>
      </c>
    </row>
    <row r="21" spans="1:21" s="181" customFormat="1" ht="13.5" customHeight="1" x14ac:dyDescent="0.2">
      <c r="A21" s="440" t="s">
        <v>551</v>
      </c>
      <c r="B21" s="440"/>
      <c r="C21" s="440"/>
      <c r="D21" s="440"/>
      <c r="E21" s="440"/>
      <c r="F21" s="440"/>
      <c r="G21" s="440"/>
      <c r="H21" s="440"/>
      <c r="I21" s="440"/>
      <c r="J21" s="440"/>
      <c r="K21" s="440"/>
      <c r="L21" s="440"/>
      <c r="M21" s="440"/>
      <c r="N21" s="440"/>
    </row>
    <row r="22" spans="1:21" s="181" customFormat="1" ht="15" customHeight="1" x14ac:dyDescent="0.2">
      <c r="A22" s="181" t="s">
        <v>552</v>
      </c>
      <c r="B22" s="202" t="s">
        <v>553</v>
      </c>
      <c r="C22" s="181" t="s">
        <v>554</v>
      </c>
      <c r="F22" s="187"/>
      <c r="G22" s="187"/>
      <c r="H22" s="187"/>
      <c r="I22" s="187"/>
      <c r="J22" s="187"/>
      <c r="K22" s="187"/>
      <c r="L22" s="187"/>
      <c r="M22" s="187"/>
      <c r="N22" s="187"/>
    </row>
    <row r="23" spans="1:21" s="181" customFormat="1" ht="18" customHeight="1" x14ac:dyDescent="0.2">
      <c r="A23" s="181" t="s">
        <v>555</v>
      </c>
      <c r="B23" s="441"/>
      <c r="C23" s="441"/>
      <c r="D23" s="441"/>
      <c r="E23" s="441"/>
      <c r="F23" s="441"/>
      <c r="G23" s="187"/>
      <c r="H23" s="187"/>
      <c r="I23" s="187"/>
      <c r="J23" s="187"/>
      <c r="K23" s="187"/>
      <c r="L23" s="187"/>
      <c r="M23" s="187"/>
      <c r="N23" s="187"/>
    </row>
    <row r="24" spans="1:21" s="181" customFormat="1" x14ac:dyDescent="0.2">
      <c r="B24" s="442" t="s">
        <v>556</v>
      </c>
      <c r="C24" s="442"/>
      <c r="D24" s="442"/>
      <c r="E24" s="442"/>
      <c r="F24" s="442"/>
      <c r="G24" s="203"/>
      <c r="H24" s="203"/>
      <c r="I24" s="203"/>
      <c r="J24" s="203"/>
      <c r="K24" s="203"/>
      <c r="L24" s="203"/>
      <c r="M24" s="204"/>
      <c r="N24" s="203"/>
    </row>
    <row r="25" spans="1:21" s="181" customFormat="1" ht="9.75" customHeight="1" x14ac:dyDescent="0.2">
      <c r="D25" s="205"/>
      <c r="E25" s="205"/>
      <c r="F25" s="205"/>
      <c r="G25" s="205"/>
      <c r="H25" s="205"/>
      <c r="I25" s="205"/>
      <c r="J25" s="205"/>
      <c r="K25" s="205"/>
      <c r="L25" s="205"/>
      <c r="M25" s="203"/>
      <c r="N25" s="203"/>
    </row>
    <row r="26" spans="1:21" s="181" customFormat="1" x14ac:dyDescent="0.2">
      <c r="A26" s="206" t="s">
        <v>557</v>
      </c>
      <c r="D26" s="207"/>
      <c r="F26" s="208"/>
      <c r="G26" s="208"/>
      <c r="H26" s="208"/>
      <c r="I26" s="208"/>
      <c r="J26" s="208"/>
      <c r="K26" s="208"/>
      <c r="L26" s="208"/>
      <c r="M26" s="208"/>
      <c r="N26" s="208"/>
    </row>
    <row r="27" spans="1:21" s="181" customFormat="1" ht="9.75" customHeight="1" x14ac:dyDescent="0.2">
      <c r="D27" s="208"/>
      <c r="E27" s="208"/>
      <c r="F27" s="208"/>
      <c r="G27" s="208"/>
      <c r="H27" s="208"/>
      <c r="I27" s="208"/>
      <c r="J27" s="208"/>
      <c r="K27" s="208"/>
      <c r="L27" s="208"/>
      <c r="M27" s="208"/>
      <c r="N27" s="208"/>
    </row>
    <row r="28" spans="1:21" s="181" customFormat="1" ht="12.75" customHeight="1" x14ac:dyDescent="0.2">
      <c r="A28" s="206" t="s">
        <v>558</v>
      </c>
      <c r="C28" s="209">
        <v>1219.5899999999999</v>
      </c>
      <c r="D28" s="210" t="s">
        <v>559</v>
      </c>
      <c r="E28" s="198" t="s">
        <v>560</v>
      </c>
      <c r="L28" s="211"/>
      <c r="M28" s="211"/>
    </row>
    <row r="29" spans="1:21" s="181" customFormat="1" ht="12.75" customHeight="1" x14ac:dyDescent="0.2">
      <c r="B29" s="181" t="s">
        <v>561</v>
      </c>
      <c r="C29" s="212"/>
      <c r="D29" s="213"/>
      <c r="E29" s="198"/>
    </row>
    <row r="30" spans="1:21" s="181" customFormat="1" ht="12.75" customHeight="1" x14ac:dyDescent="0.2">
      <c r="B30" s="181" t="s">
        <v>562</v>
      </c>
      <c r="C30" s="209">
        <v>44.64</v>
      </c>
      <c r="D30" s="210" t="s">
        <v>563</v>
      </c>
      <c r="E30" s="198" t="s">
        <v>560</v>
      </c>
      <c r="G30" s="181" t="s">
        <v>564</v>
      </c>
      <c r="L30" s="209">
        <v>30.05</v>
      </c>
      <c r="M30" s="210" t="s">
        <v>565</v>
      </c>
      <c r="N30" s="198" t="s">
        <v>560</v>
      </c>
    </row>
    <row r="31" spans="1:21" s="181" customFormat="1" ht="12.75" customHeight="1" x14ac:dyDescent="0.2">
      <c r="B31" s="181" t="s">
        <v>566</v>
      </c>
      <c r="C31" s="209">
        <v>9.08</v>
      </c>
      <c r="D31" s="214" t="s">
        <v>567</v>
      </c>
      <c r="E31" s="198" t="s">
        <v>560</v>
      </c>
      <c r="G31" s="181" t="s">
        <v>568</v>
      </c>
      <c r="L31" s="215"/>
      <c r="M31" s="215">
        <v>108.91</v>
      </c>
      <c r="N31" s="198" t="s">
        <v>569</v>
      </c>
    </row>
    <row r="32" spans="1:21" s="181" customFormat="1" ht="12.75" customHeight="1" x14ac:dyDescent="0.2">
      <c r="B32" s="181" t="s">
        <v>570</v>
      </c>
      <c r="C32" s="209">
        <v>1114.17</v>
      </c>
      <c r="D32" s="214" t="s">
        <v>571</v>
      </c>
      <c r="E32" s="198" t="s">
        <v>560</v>
      </c>
      <c r="G32" s="181" t="s">
        <v>572</v>
      </c>
      <c r="L32" s="215"/>
      <c r="M32" s="215">
        <v>8.1999999999999993</v>
      </c>
      <c r="N32" s="198" t="s">
        <v>569</v>
      </c>
    </row>
    <row r="33" spans="1:28" s="181" customFormat="1" ht="12.75" customHeight="1" x14ac:dyDescent="0.2">
      <c r="B33" s="181" t="s">
        <v>573</v>
      </c>
      <c r="C33" s="209">
        <v>48.48</v>
      </c>
      <c r="D33" s="210" t="s">
        <v>574</v>
      </c>
      <c r="E33" s="198" t="s">
        <v>560</v>
      </c>
      <c r="G33" s="181" t="s">
        <v>575</v>
      </c>
      <c r="L33" s="439"/>
      <c r="M33" s="439"/>
    </row>
    <row r="34" spans="1:28" s="181" customFormat="1" ht="9.75" customHeight="1" x14ac:dyDescent="0.2">
      <c r="A34" s="216"/>
    </row>
    <row r="35" spans="1:28" s="181" customFormat="1" ht="36" customHeight="1" x14ac:dyDescent="0.2">
      <c r="A35" s="434" t="s">
        <v>576</v>
      </c>
      <c r="B35" s="434" t="s">
        <v>577</v>
      </c>
      <c r="C35" s="434" t="s">
        <v>578</v>
      </c>
      <c r="D35" s="434"/>
      <c r="E35" s="434"/>
      <c r="F35" s="434" t="s">
        <v>579</v>
      </c>
      <c r="G35" s="434" t="s">
        <v>24</v>
      </c>
      <c r="H35" s="434"/>
      <c r="I35" s="434"/>
      <c r="J35" s="434" t="s">
        <v>580</v>
      </c>
      <c r="K35" s="434"/>
      <c r="L35" s="434"/>
      <c r="M35" s="434" t="s">
        <v>581</v>
      </c>
      <c r="N35" s="434" t="s">
        <v>582</v>
      </c>
    </row>
    <row r="36" spans="1:28" s="181" customFormat="1" ht="36.75" customHeight="1" x14ac:dyDescent="0.2">
      <c r="A36" s="434"/>
      <c r="B36" s="434"/>
      <c r="C36" s="434"/>
      <c r="D36" s="434"/>
      <c r="E36" s="434"/>
      <c r="F36" s="434"/>
      <c r="G36" s="434"/>
      <c r="H36" s="434"/>
      <c r="I36" s="434"/>
      <c r="J36" s="434"/>
      <c r="K36" s="434"/>
      <c r="L36" s="434"/>
      <c r="M36" s="434"/>
      <c r="N36" s="434"/>
    </row>
    <row r="37" spans="1:28" s="181" customFormat="1" ht="45" x14ac:dyDescent="0.2">
      <c r="A37" s="434"/>
      <c r="B37" s="434"/>
      <c r="C37" s="434"/>
      <c r="D37" s="434"/>
      <c r="E37" s="434"/>
      <c r="F37" s="434"/>
      <c r="G37" s="217" t="s">
        <v>583</v>
      </c>
      <c r="H37" s="217" t="s">
        <v>584</v>
      </c>
      <c r="I37" s="217" t="s">
        <v>585</v>
      </c>
      <c r="J37" s="217" t="s">
        <v>583</v>
      </c>
      <c r="K37" s="217" t="s">
        <v>584</v>
      </c>
      <c r="L37" s="217" t="s">
        <v>586</v>
      </c>
      <c r="M37" s="434"/>
      <c r="N37" s="434"/>
    </row>
    <row r="38" spans="1:28" s="181" customFormat="1" x14ac:dyDescent="0.2">
      <c r="A38" s="218">
        <v>1</v>
      </c>
      <c r="B38" s="218">
        <v>2</v>
      </c>
      <c r="C38" s="435">
        <v>3</v>
      </c>
      <c r="D38" s="435"/>
      <c r="E38" s="435"/>
      <c r="F38" s="218">
        <v>4</v>
      </c>
      <c r="G38" s="218">
        <v>5</v>
      </c>
      <c r="H38" s="218">
        <v>6</v>
      </c>
      <c r="I38" s="218">
        <v>7</v>
      </c>
      <c r="J38" s="218">
        <v>8</v>
      </c>
      <c r="K38" s="218">
        <v>9</v>
      </c>
      <c r="L38" s="218">
        <v>10</v>
      </c>
      <c r="M38" s="218">
        <v>11</v>
      </c>
      <c r="N38" s="218">
        <v>12</v>
      </c>
    </row>
    <row r="39" spans="1:28" s="181" customFormat="1" ht="12" x14ac:dyDescent="0.2">
      <c r="A39" s="436" t="s">
        <v>587</v>
      </c>
      <c r="B39" s="437"/>
      <c r="C39" s="437"/>
      <c r="D39" s="437"/>
      <c r="E39" s="437"/>
      <c r="F39" s="437"/>
      <c r="G39" s="437"/>
      <c r="H39" s="437"/>
      <c r="I39" s="437"/>
      <c r="J39" s="437"/>
      <c r="K39" s="437"/>
      <c r="L39" s="437"/>
      <c r="M39" s="437"/>
      <c r="N39" s="438"/>
      <c r="V39" s="219" t="s">
        <v>587</v>
      </c>
    </row>
    <row r="40" spans="1:28" s="181" customFormat="1" ht="12" x14ac:dyDescent="0.2">
      <c r="A40" s="430" t="s">
        <v>588</v>
      </c>
      <c r="B40" s="431"/>
      <c r="C40" s="431"/>
      <c r="D40" s="431"/>
      <c r="E40" s="431"/>
      <c r="F40" s="431"/>
      <c r="G40" s="431"/>
      <c r="H40" s="431"/>
      <c r="I40" s="431"/>
      <c r="J40" s="431"/>
      <c r="K40" s="431"/>
      <c r="L40" s="431"/>
      <c r="M40" s="431"/>
      <c r="N40" s="432"/>
      <c r="V40" s="219"/>
      <c r="W40" s="220" t="s">
        <v>588</v>
      </c>
    </row>
    <row r="41" spans="1:28" s="181" customFormat="1" ht="42.75" x14ac:dyDescent="0.2">
      <c r="A41" s="221" t="s">
        <v>65</v>
      </c>
      <c r="B41" s="222" t="s">
        <v>589</v>
      </c>
      <c r="C41" s="428" t="s">
        <v>590</v>
      </c>
      <c r="D41" s="428"/>
      <c r="E41" s="428"/>
      <c r="F41" s="223" t="s">
        <v>591</v>
      </c>
      <c r="G41" s="223"/>
      <c r="H41" s="223"/>
      <c r="I41" s="223" t="s">
        <v>65</v>
      </c>
      <c r="J41" s="224"/>
      <c r="K41" s="223"/>
      <c r="L41" s="224"/>
      <c r="M41" s="223"/>
      <c r="N41" s="225"/>
      <c r="V41" s="219"/>
      <c r="W41" s="220"/>
      <c r="X41" s="220" t="s">
        <v>590</v>
      </c>
    </row>
    <row r="42" spans="1:28" s="181" customFormat="1" ht="22.5" x14ac:dyDescent="0.2">
      <c r="A42" s="226"/>
      <c r="B42" s="227" t="s">
        <v>592</v>
      </c>
      <c r="C42" s="425" t="s">
        <v>593</v>
      </c>
      <c r="D42" s="425"/>
      <c r="E42" s="425"/>
      <c r="F42" s="425"/>
      <c r="G42" s="425"/>
      <c r="H42" s="425"/>
      <c r="I42" s="425"/>
      <c r="J42" s="425"/>
      <c r="K42" s="425"/>
      <c r="L42" s="425"/>
      <c r="M42" s="425"/>
      <c r="N42" s="433"/>
      <c r="V42" s="219"/>
      <c r="W42" s="220"/>
      <c r="X42" s="220"/>
      <c r="Y42" s="187" t="s">
        <v>593</v>
      </c>
    </row>
    <row r="43" spans="1:28" s="181" customFormat="1" ht="12" x14ac:dyDescent="0.2">
      <c r="A43" s="228"/>
      <c r="B43" s="227" t="s">
        <v>65</v>
      </c>
      <c r="C43" s="425" t="s">
        <v>594</v>
      </c>
      <c r="D43" s="425"/>
      <c r="E43" s="425"/>
      <c r="F43" s="229"/>
      <c r="G43" s="229"/>
      <c r="H43" s="229"/>
      <c r="I43" s="229"/>
      <c r="J43" s="230">
        <v>53.91</v>
      </c>
      <c r="K43" s="229" t="s">
        <v>595</v>
      </c>
      <c r="L43" s="230">
        <v>62</v>
      </c>
      <c r="M43" s="229" t="s">
        <v>596</v>
      </c>
      <c r="N43" s="231">
        <v>1528</v>
      </c>
      <c r="V43" s="219"/>
      <c r="W43" s="220"/>
      <c r="X43" s="220"/>
      <c r="Z43" s="187" t="s">
        <v>594</v>
      </c>
    </row>
    <row r="44" spans="1:28" s="181" customFormat="1" ht="12" x14ac:dyDescent="0.2">
      <c r="A44" s="228"/>
      <c r="B44" s="227" t="s">
        <v>64</v>
      </c>
      <c r="C44" s="425" t="s">
        <v>597</v>
      </c>
      <c r="D44" s="425"/>
      <c r="E44" s="425"/>
      <c r="F44" s="229"/>
      <c r="G44" s="229"/>
      <c r="H44" s="229"/>
      <c r="I44" s="229"/>
      <c r="J44" s="230">
        <v>281.58</v>
      </c>
      <c r="K44" s="229" t="s">
        <v>595</v>
      </c>
      <c r="L44" s="230">
        <v>323.82</v>
      </c>
      <c r="M44" s="229" t="s">
        <v>598</v>
      </c>
      <c r="N44" s="231">
        <v>2921</v>
      </c>
      <c r="V44" s="219"/>
      <c r="W44" s="220"/>
      <c r="X44" s="220"/>
      <c r="Z44" s="187" t="s">
        <v>597</v>
      </c>
    </row>
    <row r="45" spans="1:28" s="181" customFormat="1" ht="12" x14ac:dyDescent="0.2">
      <c r="A45" s="228"/>
      <c r="B45" s="227" t="s">
        <v>63</v>
      </c>
      <c r="C45" s="425" t="s">
        <v>599</v>
      </c>
      <c r="D45" s="425"/>
      <c r="E45" s="425"/>
      <c r="F45" s="229"/>
      <c r="G45" s="229"/>
      <c r="H45" s="229"/>
      <c r="I45" s="229"/>
      <c r="J45" s="230">
        <v>32.94</v>
      </c>
      <c r="K45" s="229" t="s">
        <v>595</v>
      </c>
      <c r="L45" s="230">
        <v>37.880000000000003</v>
      </c>
      <c r="M45" s="229" t="s">
        <v>596</v>
      </c>
      <c r="N45" s="231">
        <v>934</v>
      </c>
      <c r="V45" s="219"/>
      <c r="W45" s="220"/>
      <c r="X45" s="220"/>
      <c r="Z45" s="187" t="s">
        <v>599</v>
      </c>
    </row>
    <row r="46" spans="1:28" s="181" customFormat="1" ht="12" x14ac:dyDescent="0.2">
      <c r="A46" s="228"/>
      <c r="B46" s="227"/>
      <c r="C46" s="425" t="s">
        <v>600</v>
      </c>
      <c r="D46" s="425"/>
      <c r="E46" s="425"/>
      <c r="F46" s="229" t="s">
        <v>601</v>
      </c>
      <c r="G46" s="229" t="s">
        <v>602</v>
      </c>
      <c r="H46" s="229" t="s">
        <v>595</v>
      </c>
      <c r="I46" s="229" t="s">
        <v>603</v>
      </c>
      <c r="J46" s="230"/>
      <c r="K46" s="229"/>
      <c r="L46" s="230"/>
      <c r="M46" s="229"/>
      <c r="N46" s="231"/>
      <c r="V46" s="219"/>
      <c r="W46" s="220"/>
      <c r="X46" s="220"/>
      <c r="AA46" s="187" t="s">
        <v>600</v>
      </c>
    </row>
    <row r="47" spans="1:28" s="181" customFormat="1" ht="12" x14ac:dyDescent="0.2">
      <c r="A47" s="228"/>
      <c r="B47" s="227"/>
      <c r="C47" s="425" t="s">
        <v>604</v>
      </c>
      <c r="D47" s="425"/>
      <c r="E47" s="425"/>
      <c r="F47" s="229" t="s">
        <v>601</v>
      </c>
      <c r="G47" s="229" t="s">
        <v>605</v>
      </c>
      <c r="H47" s="229" t="s">
        <v>595</v>
      </c>
      <c r="I47" s="229" t="s">
        <v>606</v>
      </c>
      <c r="J47" s="230"/>
      <c r="K47" s="229"/>
      <c r="L47" s="230"/>
      <c r="M47" s="229"/>
      <c r="N47" s="231"/>
      <c r="V47" s="219"/>
      <c r="W47" s="220"/>
      <c r="X47" s="220"/>
      <c r="AA47" s="187" t="s">
        <v>604</v>
      </c>
    </row>
    <row r="48" spans="1:28" s="181" customFormat="1" ht="12" x14ac:dyDescent="0.2">
      <c r="A48" s="228"/>
      <c r="B48" s="227"/>
      <c r="C48" s="429" t="s">
        <v>607</v>
      </c>
      <c r="D48" s="429"/>
      <c r="E48" s="429"/>
      <c r="F48" s="232"/>
      <c r="G48" s="232"/>
      <c r="H48" s="232"/>
      <c r="I48" s="232"/>
      <c r="J48" s="233">
        <v>335.49</v>
      </c>
      <c r="K48" s="232"/>
      <c r="L48" s="233">
        <v>385.82</v>
      </c>
      <c r="M48" s="232"/>
      <c r="N48" s="234"/>
      <c r="V48" s="219"/>
      <c r="W48" s="220"/>
      <c r="X48" s="220"/>
      <c r="AB48" s="187" t="s">
        <v>607</v>
      </c>
    </row>
    <row r="49" spans="1:29" s="181" customFormat="1" ht="12" x14ac:dyDescent="0.2">
      <c r="A49" s="228"/>
      <c r="B49" s="227"/>
      <c r="C49" s="425" t="s">
        <v>608</v>
      </c>
      <c r="D49" s="425"/>
      <c r="E49" s="425"/>
      <c r="F49" s="229"/>
      <c r="G49" s="229"/>
      <c r="H49" s="229"/>
      <c r="I49" s="229"/>
      <c r="J49" s="230"/>
      <c r="K49" s="229"/>
      <c r="L49" s="230">
        <v>99.88</v>
      </c>
      <c r="M49" s="229"/>
      <c r="N49" s="231">
        <v>2462</v>
      </c>
      <c r="V49" s="219"/>
      <c r="W49" s="220"/>
      <c r="X49" s="220"/>
      <c r="AA49" s="187" t="s">
        <v>608</v>
      </c>
    </row>
    <row r="50" spans="1:29" s="181" customFormat="1" ht="22.5" x14ac:dyDescent="0.2">
      <c r="A50" s="228"/>
      <c r="B50" s="227" t="s">
        <v>609</v>
      </c>
      <c r="C50" s="425" t="s">
        <v>610</v>
      </c>
      <c r="D50" s="425"/>
      <c r="E50" s="425"/>
      <c r="F50" s="229" t="s">
        <v>611</v>
      </c>
      <c r="G50" s="229" t="s">
        <v>612</v>
      </c>
      <c r="H50" s="229"/>
      <c r="I50" s="229" t="s">
        <v>612</v>
      </c>
      <c r="J50" s="230"/>
      <c r="K50" s="229"/>
      <c r="L50" s="230">
        <v>102.88</v>
      </c>
      <c r="M50" s="229"/>
      <c r="N50" s="231">
        <v>2536</v>
      </c>
      <c r="V50" s="219"/>
      <c r="W50" s="220"/>
      <c r="X50" s="220"/>
      <c r="AA50" s="187" t="s">
        <v>610</v>
      </c>
    </row>
    <row r="51" spans="1:29" s="181" customFormat="1" ht="22.5" x14ac:dyDescent="0.2">
      <c r="A51" s="228"/>
      <c r="B51" s="227" t="s">
        <v>613</v>
      </c>
      <c r="C51" s="425" t="s">
        <v>614</v>
      </c>
      <c r="D51" s="425"/>
      <c r="E51" s="425"/>
      <c r="F51" s="229" t="s">
        <v>611</v>
      </c>
      <c r="G51" s="229" t="s">
        <v>615</v>
      </c>
      <c r="H51" s="229" t="s">
        <v>616</v>
      </c>
      <c r="I51" s="229" t="s">
        <v>616</v>
      </c>
      <c r="J51" s="230"/>
      <c r="K51" s="229"/>
      <c r="L51" s="230"/>
      <c r="M51" s="229"/>
      <c r="N51" s="231"/>
      <c r="V51" s="219"/>
      <c r="W51" s="220"/>
      <c r="X51" s="220"/>
      <c r="AA51" s="187" t="s">
        <v>614</v>
      </c>
    </row>
    <row r="52" spans="1:29" s="181" customFormat="1" ht="12" x14ac:dyDescent="0.2">
      <c r="A52" s="235"/>
      <c r="B52" s="236"/>
      <c r="C52" s="428" t="s">
        <v>617</v>
      </c>
      <c r="D52" s="428"/>
      <c r="E52" s="428"/>
      <c r="F52" s="223"/>
      <c r="G52" s="223"/>
      <c r="H52" s="223"/>
      <c r="I52" s="223"/>
      <c r="J52" s="224"/>
      <c r="K52" s="223"/>
      <c r="L52" s="224">
        <v>488.7</v>
      </c>
      <c r="M52" s="232"/>
      <c r="N52" s="225">
        <v>6985</v>
      </c>
      <c r="V52" s="219"/>
      <c r="W52" s="220"/>
      <c r="X52" s="220"/>
      <c r="AC52" s="220" t="s">
        <v>617</v>
      </c>
    </row>
    <row r="53" spans="1:29" s="181" customFormat="1" ht="42.75" x14ac:dyDescent="0.2">
      <c r="A53" s="221" t="s">
        <v>64</v>
      </c>
      <c r="B53" s="222" t="s">
        <v>618</v>
      </c>
      <c r="C53" s="428" t="s">
        <v>619</v>
      </c>
      <c r="D53" s="428"/>
      <c r="E53" s="428"/>
      <c r="F53" s="223" t="s">
        <v>620</v>
      </c>
      <c r="G53" s="223"/>
      <c r="H53" s="223"/>
      <c r="I53" s="223" t="s">
        <v>64</v>
      </c>
      <c r="J53" s="224">
        <v>1015.14</v>
      </c>
      <c r="K53" s="223"/>
      <c r="L53" s="224">
        <v>2030.28</v>
      </c>
      <c r="M53" s="223" t="s">
        <v>621</v>
      </c>
      <c r="N53" s="225">
        <v>14171</v>
      </c>
      <c r="V53" s="219"/>
      <c r="W53" s="220"/>
      <c r="X53" s="220" t="s">
        <v>619</v>
      </c>
      <c r="AC53" s="220"/>
    </row>
    <row r="54" spans="1:29" s="181" customFormat="1" ht="12" x14ac:dyDescent="0.2">
      <c r="A54" s="235"/>
      <c r="B54" s="236"/>
      <c r="C54" s="237" t="s">
        <v>622</v>
      </c>
      <c r="D54" s="238"/>
      <c r="E54" s="238"/>
      <c r="F54" s="239"/>
      <c r="G54" s="239"/>
      <c r="H54" s="239"/>
      <c r="I54" s="239"/>
      <c r="J54" s="240"/>
      <c r="K54" s="239"/>
      <c r="L54" s="240"/>
      <c r="M54" s="241"/>
      <c r="N54" s="242"/>
      <c r="V54" s="219"/>
      <c r="W54" s="220"/>
      <c r="X54" s="220"/>
      <c r="AC54" s="220"/>
    </row>
    <row r="55" spans="1:29" s="181" customFormat="1" ht="12" x14ac:dyDescent="0.2">
      <c r="A55" s="221" t="s">
        <v>63</v>
      </c>
      <c r="B55" s="222" t="s">
        <v>623</v>
      </c>
      <c r="C55" s="428" t="s">
        <v>624</v>
      </c>
      <c r="D55" s="428"/>
      <c r="E55" s="428"/>
      <c r="F55" s="223" t="s">
        <v>620</v>
      </c>
      <c r="G55" s="223"/>
      <c r="H55" s="223"/>
      <c r="I55" s="223" t="s">
        <v>59</v>
      </c>
      <c r="J55" s="224">
        <v>60</v>
      </c>
      <c r="K55" s="223"/>
      <c r="L55" s="224">
        <v>360</v>
      </c>
      <c r="M55" s="223" t="s">
        <v>621</v>
      </c>
      <c r="N55" s="225">
        <v>2513</v>
      </c>
      <c r="V55" s="219"/>
      <c r="W55" s="220"/>
      <c r="X55" s="220" t="s">
        <v>624</v>
      </c>
      <c r="AC55" s="220"/>
    </row>
    <row r="56" spans="1:29" s="181" customFormat="1" ht="12" x14ac:dyDescent="0.2">
      <c r="A56" s="235"/>
      <c r="B56" s="236"/>
      <c r="C56" s="237" t="s">
        <v>625</v>
      </c>
      <c r="D56" s="238"/>
      <c r="E56" s="238"/>
      <c r="F56" s="239"/>
      <c r="G56" s="239"/>
      <c r="H56" s="239"/>
      <c r="I56" s="239"/>
      <c r="J56" s="240"/>
      <c r="K56" s="239"/>
      <c r="L56" s="240"/>
      <c r="M56" s="241"/>
      <c r="N56" s="242"/>
      <c r="V56" s="219"/>
      <c r="W56" s="220"/>
      <c r="X56" s="220"/>
      <c r="AC56" s="220"/>
    </row>
    <row r="57" spans="1:29" s="181" customFormat="1" ht="42.75" x14ac:dyDescent="0.2">
      <c r="A57" s="221" t="s">
        <v>62</v>
      </c>
      <c r="B57" s="222" t="s">
        <v>626</v>
      </c>
      <c r="C57" s="428" t="s">
        <v>627</v>
      </c>
      <c r="D57" s="428"/>
      <c r="E57" s="428"/>
      <c r="F57" s="223" t="s">
        <v>591</v>
      </c>
      <c r="G57" s="223"/>
      <c r="H57" s="223"/>
      <c r="I57" s="223" t="s">
        <v>65</v>
      </c>
      <c r="J57" s="224"/>
      <c r="K57" s="223"/>
      <c r="L57" s="224"/>
      <c r="M57" s="223"/>
      <c r="N57" s="225"/>
      <c r="V57" s="219"/>
      <c r="W57" s="220"/>
      <c r="X57" s="220" t="s">
        <v>627</v>
      </c>
      <c r="AC57" s="220"/>
    </row>
    <row r="58" spans="1:29" s="181" customFormat="1" ht="22.5" x14ac:dyDescent="0.2">
      <c r="A58" s="226"/>
      <c r="B58" s="227" t="s">
        <v>592</v>
      </c>
      <c r="C58" s="425" t="s">
        <v>593</v>
      </c>
      <c r="D58" s="425"/>
      <c r="E58" s="425"/>
      <c r="F58" s="425"/>
      <c r="G58" s="425"/>
      <c r="H58" s="425"/>
      <c r="I58" s="425"/>
      <c r="J58" s="425"/>
      <c r="K58" s="425"/>
      <c r="L58" s="425"/>
      <c r="M58" s="425"/>
      <c r="N58" s="433"/>
      <c r="V58" s="219"/>
      <c r="W58" s="220"/>
      <c r="X58" s="220"/>
      <c r="Y58" s="187" t="s">
        <v>593</v>
      </c>
      <c r="AC58" s="220"/>
    </row>
    <row r="59" spans="1:29" s="181" customFormat="1" ht="12" x14ac:dyDescent="0.2">
      <c r="A59" s="228"/>
      <c r="B59" s="227" t="s">
        <v>65</v>
      </c>
      <c r="C59" s="425" t="s">
        <v>594</v>
      </c>
      <c r="D59" s="425"/>
      <c r="E59" s="425"/>
      <c r="F59" s="229"/>
      <c r="G59" s="229"/>
      <c r="H59" s="229"/>
      <c r="I59" s="229"/>
      <c r="J59" s="230">
        <v>176.66</v>
      </c>
      <c r="K59" s="229" t="s">
        <v>595</v>
      </c>
      <c r="L59" s="230">
        <v>203.16</v>
      </c>
      <c r="M59" s="229" t="s">
        <v>596</v>
      </c>
      <c r="N59" s="231">
        <v>5008</v>
      </c>
      <c r="V59" s="219"/>
      <c r="W59" s="220"/>
      <c r="X59" s="220"/>
      <c r="Z59" s="187" t="s">
        <v>594</v>
      </c>
      <c r="AC59" s="220"/>
    </row>
    <row r="60" spans="1:29" s="181" customFormat="1" ht="12" x14ac:dyDescent="0.2">
      <c r="A60" s="228"/>
      <c r="B60" s="227" t="s">
        <v>64</v>
      </c>
      <c r="C60" s="425" t="s">
        <v>597</v>
      </c>
      <c r="D60" s="425"/>
      <c r="E60" s="425"/>
      <c r="F60" s="229"/>
      <c r="G60" s="229"/>
      <c r="H60" s="229"/>
      <c r="I60" s="229"/>
      <c r="J60" s="230">
        <v>492.76</v>
      </c>
      <c r="K60" s="229" t="s">
        <v>595</v>
      </c>
      <c r="L60" s="230">
        <v>566.66999999999996</v>
      </c>
      <c r="M60" s="229" t="s">
        <v>598</v>
      </c>
      <c r="N60" s="231">
        <v>5111</v>
      </c>
      <c r="V60" s="219"/>
      <c r="W60" s="220"/>
      <c r="X60" s="220"/>
      <c r="Z60" s="187" t="s">
        <v>597</v>
      </c>
      <c r="AC60" s="220"/>
    </row>
    <row r="61" spans="1:29" s="181" customFormat="1" ht="12" x14ac:dyDescent="0.2">
      <c r="A61" s="228"/>
      <c r="B61" s="227" t="s">
        <v>63</v>
      </c>
      <c r="C61" s="425" t="s">
        <v>599</v>
      </c>
      <c r="D61" s="425"/>
      <c r="E61" s="425"/>
      <c r="F61" s="229"/>
      <c r="G61" s="229"/>
      <c r="H61" s="229"/>
      <c r="I61" s="229"/>
      <c r="J61" s="230">
        <v>57.65</v>
      </c>
      <c r="K61" s="229" t="s">
        <v>595</v>
      </c>
      <c r="L61" s="230">
        <v>66.3</v>
      </c>
      <c r="M61" s="229" t="s">
        <v>596</v>
      </c>
      <c r="N61" s="231">
        <v>1634</v>
      </c>
      <c r="V61" s="219"/>
      <c r="W61" s="220"/>
      <c r="X61" s="220"/>
      <c r="Z61" s="187" t="s">
        <v>599</v>
      </c>
      <c r="AC61" s="220"/>
    </row>
    <row r="62" spans="1:29" s="181" customFormat="1" ht="12" x14ac:dyDescent="0.2">
      <c r="A62" s="228"/>
      <c r="B62" s="227"/>
      <c r="C62" s="425" t="s">
        <v>600</v>
      </c>
      <c r="D62" s="425"/>
      <c r="E62" s="425"/>
      <c r="F62" s="229" t="s">
        <v>601</v>
      </c>
      <c r="G62" s="229" t="s">
        <v>628</v>
      </c>
      <c r="H62" s="229" t="s">
        <v>595</v>
      </c>
      <c r="I62" s="229" t="s">
        <v>629</v>
      </c>
      <c r="J62" s="230"/>
      <c r="K62" s="229"/>
      <c r="L62" s="230"/>
      <c r="M62" s="229"/>
      <c r="N62" s="231"/>
      <c r="V62" s="219"/>
      <c r="W62" s="220"/>
      <c r="X62" s="220"/>
      <c r="AA62" s="187" t="s">
        <v>600</v>
      </c>
      <c r="AC62" s="220"/>
    </row>
    <row r="63" spans="1:29" s="181" customFormat="1" ht="12" x14ac:dyDescent="0.2">
      <c r="A63" s="228"/>
      <c r="B63" s="227"/>
      <c r="C63" s="425" t="s">
        <v>604</v>
      </c>
      <c r="D63" s="425"/>
      <c r="E63" s="425"/>
      <c r="F63" s="229" t="s">
        <v>601</v>
      </c>
      <c r="G63" s="229" t="s">
        <v>630</v>
      </c>
      <c r="H63" s="229" t="s">
        <v>595</v>
      </c>
      <c r="I63" s="229" t="s">
        <v>631</v>
      </c>
      <c r="J63" s="230"/>
      <c r="K63" s="229"/>
      <c r="L63" s="230"/>
      <c r="M63" s="229"/>
      <c r="N63" s="231"/>
      <c r="V63" s="219"/>
      <c r="W63" s="220"/>
      <c r="X63" s="220"/>
      <c r="AA63" s="187" t="s">
        <v>604</v>
      </c>
      <c r="AC63" s="220"/>
    </row>
    <row r="64" spans="1:29" s="181" customFormat="1" ht="12" x14ac:dyDescent="0.2">
      <c r="A64" s="228"/>
      <c r="B64" s="227"/>
      <c r="C64" s="429" t="s">
        <v>607</v>
      </c>
      <c r="D64" s="429"/>
      <c r="E64" s="429"/>
      <c r="F64" s="232"/>
      <c r="G64" s="232"/>
      <c r="H64" s="232"/>
      <c r="I64" s="232"/>
      <c r="J64" s="233">
        <v>669.42</v>
      </c>
      <c r="K64" s="232"/>
      <c r="L64" s="233">
        <v>769.83</v>
      </c>
      <c r="M64" s="232"/>
      <c r="N64" s="234"/>
      <c r="V64" s="219"/>
      <c r="W64" s="220"/>
      <c r="X64" s="220"/>
      <c r="AB64" s="187" t="s">
        <v>607</v>
      </c>
      <c r="AC64" s="220"/>
    </row>
    <row r="65" spans="1:31" s="181" customFormat="1" ht="12" x14ac:dyDescent="0.2">
      <c r="A65" s="228"/>
      <c r="B65" s="227"/>
      <c r="C65" s="425" t="s">
        <v>608</v>
      </c>
      <c r="D65" s="425"/>
      <c r="E65" s="425"/>
      <c r="F65" s="229"/>
      <c r="G65" s="229"/>
      <c r="H65" s="229"/>
      <c r="I65" s="229"/>
      <c r="J65" s="230"/>
      <c r="K65" s="229"/>
      <c r="L65" s="230">
        <v>269.45999999999998</v>
      </c>
      <c r="M65" s="229"/>
      <c r="N65" s="231">
        <v>6642</v>
      </c>
      <c r="V65" s="219"/>
      <c r="W65" s="220"/>
      <c r="X65" s="220"/>
      <c r="AA65" s="187" t="s">
        <v>608</v>
      </c>
      <c r="AC65" s="220"/>
    </row>
    <row r="66" spans="1:31" s="181" customFormat="1" ht="22.5" x14ac:dyDescent="0.2">
      <c r="A66" s="228"/>
      <c r="B66" s="227" t="s">
        <v>609</v>
      </c>
      <c r="C66" s="425" t="s">
        <v>610</v>
      </c>
      <c r="D66" s="425"/>
      <c r="E66" s="425"/>
      <c r="F66" s="229" t="s">
        <v>611</v>
      </c>
      <c r="G66" s="229" t="s">
        <v>612</v>
      </c>
      <c r="H66" s="229"/>
      <c r="I66" s="229" t="s">
        <v>612</v>
      </c>
      <c r="J66" s="230"/>
      <c r="K66" s="229"/>
      <c r="L66" s="230">
        <v>277.54000000000002</v>
      </c>
      <c r="M66" s="229"/>
      <c r="N66" s="231">
        <v>6841</v>
      </c>
      <c r="V66" s="219"/>
      <c r="W66" s="220"/>
      <c r="X66" s="220"/>
      <c r="AA66" s="187" t="s">
        <v>610</v>
      </c>
      <c r="AC66" s="220"/>
    </row>
    <row r="67" spans="1:31" s="181" customFormat="1" ht="22.5" x14ac:dyDescent="0.2">
      <c r="A67" s="228"/>
      <c r="B67" s="227" t="s">
        <v>613</v>
      </c>
      <c r="C67" s="425" t="s">
        <v>614</v>
      </c>
      <c r="D67" s="425"/>
      <c r="E67" s="425"/>
      <c r="F67" s="229" t="s">
        <v>611</v>
      </c>
      <c r="G67" s="229" t="s">
        <v>615</v>
      </c>
      <c r="H67" s="229" t="s">
        <v>616</v>
      </c>
      <c r="I67" s="229" t="s">
        <v>616</v>
      </c>
      <c r="J67" s="230"/>
      <c r="K67" s="229"/>
      <c r="L67" s="230"/>
      <c r="M67" s="229"/>
      <c r="N67" s="231"/>
      <c r="V67" s="219"/>
      <c r="W67" s="220"/>
      <c r="X67" s="220"/>
      <c r="AA67" s="187" t="s">
        <v>614</v>
      </c>
      <c r="AC67" s="220"/>
    </row>
    <row r="68" spans="1:31" s="181" customFormat="1" ht="12" x14ac:dyDescent="0.2">
      <c r="A68" s="235"/>
      <c r="B68" s="236"/>
      <c r="C68" s="428" t="s">
        <v>617</v>
      </c>
      <c r="D68" s="428"/>
      <c r="E68" s="428"/>
      <c r="F68" s="223"/>
      <c r="G68" s="223"/>
      <c r="H68" s="223"/>
      <c r="I68" s="223"/>
      <c r="J68" s="224"/>
      <c r="K68" s="223"/>
      <c r="L68" s="224">
        <v>1047.3699999999999</v>
      </c>
      <c r="M68" s="232"/>
      <c r="N68" s="225">
        <v>16960</v>
      </c>
      <c r="V68" s="219"/>
      <c r="W68" s="220"/>
      <c r="X68" s="220"/>
      <c r="AC68" s="220" t="s">
        <v>617</v>
      </c>
    </row>
    <row r="69" spans="1:31" s="181" customFormat="1" ht="32.25" x14ac:dyDescent="0.2">
      <c r="A69" s="221" t="s">
        <v>632</v>
      </c>
      <c r="B69" s="222" t="s">
        <v>633</v>
      </c>
      <c r="C69" s="428" t="s">
        <v>634</v>
      </c>
      <c r="D69" s="428"/>
      <c r="E69" s="428"/>
      <c r="F69" s="223" t="s">
        <v>635</v>
      </c>
      <c r="G69" s="223"/>
      <c r="H69" s="223"/>
      <c r="I69" s="223" t="s">
        <v>65</v>
      </c>
      <c r="J69" s="224">
        <v>1114166.67</v>
      </c>
      <c r="K69" s="223"/>
      <c r="L69" s="224">
        <v>191767.13</v>
      </c>
      <c r="M69" s="223" t="s">
        <v>636</v>
      </c>
      <c r="N69" s="225">
        <v>1114167</v>
      </c>
      <c r="V69" s="219"/>
      <c r="W69" s="220"/>
      <c r="X69" s="220" t="s">
        <v>634</v>
      </c>
      <c r="AC69" s="220"/>
    </row>
    <row r="70" spans="1:31" s="181" customFormat="1" ht="12" x14ac:dyDescent="0.2">
      <c r="A70" s="235"/>
      <c r="B70" s="236"/>
      <c r="C70" s="237" t="s">
        <v>637</v>
      </c>
      <c r="D70" s="238"/>
      <c r="E70" s="238"/>
      <c r="F70" s="239"/>
      <c r="G70" s="239"/>
      <c r="H70" s="239"/>
      <c r="I70" s="239"/>
      <c r="J70" s="240"/>
      <c r="K70" s="239"/>
      <c r="L70" s="240"/>
      <c r="M70" s="241"/>
      <c r="N70" s="242"/>
      <c r="V70" s="219"/>
      <c r="W70" s="220"/>
      <c r="X70" s="220"/>
      <c r="AC70" s="220"/>
    </row>
    <row r="71" spans="1:31" s="181" customFormat="1" ht="12" x14ac:dyDescent="0.2">
      <c r="A71" s="243"/>
      <c r="B71" s="244"/>
      <c r="C71" s="425" t="s">
        <v>638</v>
      </c>
      <c r="D71" s="425"/>
      <c r="E71" s="425"/>
      <c r="F71" s="425"/>
      <c r="G71" s="425"/>
      <c r="H71" s="425"/>
      <c r="I71" s="425"/>
      <c r="J71" s="425"/>
      <c r="K71" s="425"/>
      <c r="L71" s="425"/>
      <c r="M71" s="425"/>
      <c r="N71" s="433"/>
      <c r="V71" s="219"/>
      <c r="W71" s="220"/>
      <c r="X71" s="220"/>
      <c r="AC71" s="220"/>
      <c r="AD71" s="187" t="s">
        <v>638</v>
      </c>
    </row>
    <row r="72" spans="1:31" s="181" customFormat="1" ht="21.75" x14ac:dyDescent="0.2">
      <c r="A72" s="221" t="s">
        <v>59</v>
      </c>
      <c r="B72" s="222" t="s">
        <v>639</v>
      </c>
      <c r="C72" s="428" t="s">
        <v>640</v>
      </c>
      <c r="D72" s="428"/>
      <c r="E72" s="428"/>
      <c r="F72" s="223" t="s">
        <v>641</v>
      </c>
      <c r="G72" s="223"/>
      <c r="H72" s="223"/>
      <c r="I72" s="223" t="s">
        <v>64</v>
      </c>
      <c r="J72" s="224"/>
      <c r="K72" s="223"/>
      <c r="L72" s="224"/>
      <c r="M72" s="223"/>
      <c r="N72" s="225"/>
      <c r="V72" s="219"/>
      <c r="W72" s="220"/>
      <c r="X72" s="220" t="s">
        <v>640</v>
      </c>
      <c r="AC72" s="220"/>
    </row>
    <row r="73" spans="1:31" s="181" customFormat="1" ht="12" x14ac:dyDescent="0.2">
      <c r="A73" s="243"/>
      <c r="B73" s="244"/>
      <c r="C73" s="425" t="s">
        <v>642</v>
      </c>
      <c r="D73" s="425"/>
      <c r="E73" s="425"/>
      <c r="F73" s="425"/>
      <c r="G73" s="425"/>
      <c r="H73" s="425"/>
      <c r="I73" s="425"/>
      <c r="J73" s="425"/>
      <c r="K73" s="425"/>
      <c r="L73" s="425"/>
      <c r="M73" s="425"/>
      <c r="N73" s="433"/>
      <c r="V73" s="219"/>
      <c r="W73" s="220"/>
      <c r="X73" s="220"/>
      <c r="AC73" s="220"/>
      <c r="AE73" s="187" t="s">
        <v>642</v>
      </c>
    </row>
    <row r="74" spans="1:31" s="181" customFormat="1" ht="22.5" x14ac:dyDescent="0.2">
      <c r="A74" s="226"/>
      <c r="B74" s="227" t="s">
        <v>592</v>
      </c>
      <c r="C74" s="425" t="s">
        <v>593</v>
      </c>
      <c r="D74" s="425"/>
      <c r="E74" s="425"/>
      <c r="F74" s="425"/>
      <c r="G74" s="425"/>
      <c r="H74" s="425"/>
      <c r="I74" s="425"/>
      <c r="J74" s="425"/>
      <c r="K74" s="425"/>
      <c r="L74" s="425"/>
      <c r="M74" s="425"/>
      <c r="N74" s="433"/>
      <c r="V74" s="219"/>
      <c r="W74" s="220"/>
      <c r="X74" s="220"/>
      <c r="Y74" s="187" t="s">
        <v>593</v>
      </c>
      <c r="AC74" s="220"/>
    </row>
    <row r="75" spans="1:31" s="181" customFormat="1" ht="12" x14ac:dyDescent="0.2">
      <c r="A75" s="228"/>
      <c r="B75" s="227" t="s">
        <v>65</v>
      </c>
      <c r="C75" s="425" t="s">
        <v>594</v>
      </c>
      <c r="D75" s="425"/>
      <c r="E75" s="425"/>
      <c r="F75" s="229"/>
      <c r="G75" s="229"/>
      <c r="H75" s="229"/>
      <c r="I75" s="229"/>
      <c r="J75" s="230">
        <v>15.23</v>
      </c>
      <c r="K75" s="229" t="s">
        <v>595</v>
      </c>
      <c r="L75" s="230">
        <v>35.03</v>
      </c>
      <c r="M75" s="229" t="s">
        <v>596</v>
      </c>
      <c r="N75" s="231">
        <v>863</v>
      </c>
      <c r="V75" s="219"/>
      <c r="W75" s="220"/>
      <c r="X75" s="220"/>
      <c r="Z75" s="187" t="s">
        <v>594</v>
      </c>
      <c r="AC75" s="220"/>
    </row>
    <row r="76" spans="1:31" s="181" customFormat="1" ht="12" x14ac:dyDescent="0.2">
      <c r="A76" s="228"/>
      <c r="B76" s="227" t="s">
        <v>64</v>
      </c>
      <c r="C76" s="425" t="s">
        <v>597</v>
      </c>
      <c r="D76" s="425"/>
      <c r="E76" s="425"/>
      <c r="F76" s="229"/>
      <c r="G76" s="229"/>
      <c r="H76" s="229"/>
      <c r="I76" s="229"/>
      <c r="J76" s="230">
        <v>1.36</v>
      </c>
      <c r="K76" s="229" t="s">
        <v>595</v>
      </c>
      <c r="L76" s="230">
        <v>3.13</v>
      </c>
      <c r="M76" s="229" t="s">
        <v>598</v>
      </c>
      <c r="N76" s="231">
        <v>28</v>
      </c>
      <c r="V76" s="219"/>
      <c r="W76" s="220"/>
      <c r="X76" s="220"/>
      <c r="Z76" s="187" t="s">
        <v>597</v>
      </c>
      <c r="AC76" s="220"/>
    </row>
    <row r="77" spans="1:31" s="181" customFormat="1" ht="12" x14ac:dyDescent="0.2">
      <c r="A77" s="228"/>
      <c r="B77" s="227" t="s">
        <v>63</v>
      </c>
      <c r="C77" s="425" t="s">
        <v>599</v>
      </c>
      <c r="D77" s="425"/>
      <c r="E77" s="425"/>
      <c r="F77" s="229"/>
      <c r="G77" s="229"/>
      <c r="H77" s="229"/>
      <c r="I77" s="229"/>
      <c r="J77" s="230">
        <v>0.12</v>
      </c>
      <c r="K77" s="229" t="s">
        <v>595</v>
      </c>
      <c r="L77" s="230">
        <v>0.28000000000000003</v>
      </c>
      <c r="M77" s="229" t="s">
        <v>596</v>
      </c>
      <c r="N77" s="231">
        <v>7</v>
      </c>
      <c r="V77" s="219"/>
      <c r="W77" s="220"/>
      <c r="X77" s="220"/>
      <c r="Z77" s="187" t="s">
        <v>599</v>
      </c>
      <c r="AC77" s="220"/>
    </row>
    <row r="78" spans="1:31" s="181" customFormat="1" ht="12" x14ac:dyDescent="0.2">
      <c r="A78" s="228"/>
      <c r="B78" s="227" t="s">
        <v>62</v>
      </c>
      <c r="C78" s="425" t="s">
        <v>643</v>
      </c>
      <c r="D78" s="425"/>
      <c r="E78" s="425"/>
      <c r="F78" s="229"/>
      <c r="G78" s="229"/>
      <c r="H78" s="229"/>
      <c r="I78" s="229"/>
      <c r="J78" s="230">
        <v>1.24</v>
      </c>
      <c r="K78" s="229"/>
      <c r="L78" s="230">
        <v>2.48</v>
      </c>
      <c r="M78" s="229" t="s">
        <v>621</v>
      </c>
      <c r="N78" s="231">
        <v>17</v>
      </c>
      <c r="V78" s="219"/>
      <c r="W78" s="220"/>
      <c r="X78" s="220"/>
      <c r="Z78" s="187" t="s">
        <v>643</v>
      </c>
      <c r="AC78" s="220"/>
    </row>
    <row r="79" spans="1:31" s="181" customFormat="1" ht="12" x14ac:dyDescent="0.2">
      <c r="A79" s="228"/>
      <c r="B79" s="227"/>
      <c r="C79" s="425" t="s">
        <v>600</v>
      </c>
      <c r="D79" s="425"/>
      <c r="E79" s="425"/>
      <c r="F79" s="229" t="s">
        <v>601</v>
      </c>
      <c r="G79" s="229" t="s">
        <v>644</v>
      </c>
      <c r="H79" s="229" t="s">
        <v>595</v>
      </c>
      <c r="I79" s="229" t="s">
        <v>645</v>
      </c>
      <c r="J79" s="230"/>
      <c r="K79" s="229"/>
      <c r="L79" s="230"/>
      <c r="M79" s="229"/>
      <c r="N79" s="231"/>
      <c r="V79" s="219"/>
      <c r="W79" s="220"/>
      <c r="X79" s="220"/>
      <c r="AA79" s="187" t="s">
        <v>600</v>
      </c>
      <c r="AC79" s="220"/>
    </row>
    <row r="80" spans="1:31" s="181" customFormat="1" ht="12" x14ac:dyDescent="0.2">
      <c r="A80" s="228"/>
      <c r="B80" s="227"/>
      <c r="C80" s="425" t="s">
        <v>604</v>
      </c>
      <c r="D80" s="425"/>
      <c r="E80" s="425"/>
      <c r="F80" s="229" t="s">
        <v>601</v>
      </c>
      <c r="G80" s="229" t="s">
        <v>646</v>
      </c>
      <c r="H80" s="229" t="s">
        <v>595</v>
      </c>
      <c r="I80" s="229" t="s">
        <v>647</v>
      </c>
      <c r="J80" s="230"/>
      <c r="K80" s="229"/>
      <c r="L80" s="230"/>
      <c r="M80" s="229"/>
      <c r="N80" s="231"/>
      <c r="V80" s="219"/>
      <c r="W80" s="220"/>
      <c r="X80" s="220"/>
      <c r="AA80" s="187" t="s">
        <v>604</v>
      </c>
      <c r="AC80" s="220"/>
    </row>
    <row r="81" spans="1:31" s="181" customFormat="1" ht="12" x14ac:dyDescent="0.2">
      <c r="A81" s="228"/>
      <c r="B81" s="227"/>
      <c r="C81" s="429" t="s">
        <v>607</v>
      </c>
      <c r="D81" s="429"/>
      <c r="E81" s="429"/>
      <c r="F81" s="232"/>
      <c r="G81" s="232"/>
      <c r="H81" s="232"/>
      <c r="I81" s="232"/>
      <c r="J81" s="233">
        <v>17.829999999999998</v>
      </c>
      <c r="K81" s="232"/>
      <c r="L81" s="233">
        <v>40.64</v>
      </c>
      <c r="M81" s="232"/>
      <c r="N81" s="234"/>
      <c r="V81" s="219"/>
      <c r="W81" s="220"/>
      <c r="X81" s="220"/>
      <c r="AB81" s="187" t="s">
        <v>607</v>
      </c>
      <c r="AC81" s="220"/>
    </row>
    <row r="82" spans="1:31" s="181" customFormat="1" ht="12" x14ac:dyDescent="0.2">
      <c r="A82" s="228"/>
      <c r="B82" s="227"/>
      <c r="C82" s="425" t="s">
        <v>608</v>
      </c>
      <c r="D82" s="425"/>
      <c r="E82" s="425"/>
      <c r="F82" s="229"/>
      <c r="G82" s="229"/>
      <c r="H82" s="229"/>
      <c r="I82" s="229"/>
      <c r="J82" s="230"/>
      <c r="K82" s="229"/>
      <c r="L82" s="230">
        <v>35.31</v>
      </c>
      <c r="M82" s="229"/>
      <c r="N82" s="231">
        <v>870</v>
      </c>
      <c r="V82" s="219"/>
      <c r="W82" s="220"/>
      <c r="X82" s="220"/>
      <c r="AA82" s="187" t="s">
        <v>608</v>
      </c>
      <c r="AC82" s="220"/>
    </row>
    <row r="83" spans="1:31" s="181" customFormat="1" ht="22.5" x14ac:dyDescent="0.2">
      <c r="A83" s="228"/>
      <c r="B83" s="227" t="s">
        <v>609</v>
      </c>
      <c r="C83" s="425" t="s">
        <v>610</v>
      </c>
      <c r="D83" s="425"/>
      <c r="E83" s="425"/>
      <c r="F83" s="229" t="s">
        <v>611</v>
      </c>
      <c r="G83" s="229" t="s">
        <v>612</v>
      </c>
      <c r="H83" s="229"/>
      <c r="I83" s="229" t="s">
        <v>612</v>
      </c>
      <c r="J83" s="230"/>
      <c r="K83" s="229"/>
      <c r="L83" s="230">
        <v>36.369999999999997</v>
      </c>
      <c r="M83" s="229"/>
      <c r="N83" s="231">
        <v>896</v>
      </c>
      <c r="V83" s="219"/>
      <c r="W83" s="220"/>
      <c r="X83" s="220"/>
      <c r="AA83" s="187" t="s">
        <v>610</v>
      </c>
      <c r="AC83" s="220"/>
    </row>
    <row r="84" spans="1:31" s="181" customFormat="1" ht="22.5" x14ac:dyDescent="0.2">
      <c r="A84" s="228"/>
      <c r="B84" s="227" t="s">
        <v>613</v>
      </c>
      <c r="C84" s="425" t="s">
        <v>614</v>
      </c>
      <c r="D84" s="425"/>
      <c r="E84" s="425"/>
      <c r="F84" s="229" t="s">
        <v>611</v>
      </c>
      <c r="G84" s="229" t="s">
        <v>615</v>
      </c>
      <c r="H84" s="229" t="s">
        <v>616</v>
      </c>
      <c r="I84" s="229" t="s">
        <v>616</v>
      </c>
      <c r="J84" s="230"/>
      <c r="K84" s="229"/>
      <c r="L84" s="230"/>
      <c r="M84" s="229"/>
      <c r="N84" s="231"/>
      <c r="V84" s="219"/>
      <c r="W84" s="220"/>
      <c r="X84" s="220"/>
      <c r="AA84" s="187" t="s">
        <v>614</v>
      </c>
      <c r="AC84" s="220"/>
    </row>
    <row r="85" spans="1:31" s="181" customFormat="1" ht="12" x14ac:dyDescent="0.2">
      <c r="A85" s="235"/>
      <c r="B85" s="236"/>
      <c r="C85" s="428" t="s">
        <v>617</v>
      </c>
      <c r="D85" s="428"/>
      <c r="E85" s="428"/>
      <c r="F85" s="223"/>
      <c r="G85" s="223"/>
      <c r="H85" s="223"/>
      <c r="I85" s="223"/>
      <c r="J85" s="224"/>
      <c r="K85" s="223"/>
      <c r="L85" s="224">
        <v>77.010000000000005</v>
      </c>
      <c r="M85" s="232"/>
      <c r="N85" s="225">
        <v>1804</v>
      </c>
      <c r="V85" s="219"/>
      <c r="W85" s="220"/>
      <c r="X85" s="220"/>
      <c r="AC85" s="220" t="s">
        <v>617</v>
      </c>
    </row>
    <row r="86" spans="1:31" s="181" customFormat="1" ht="21.75" x14ac:dyDescent="0.2">
      <c r="A86" s="221" t="s">
        <v>57</v>
      </c>
      <c r="B86" s="222" t="s">
        <v>648</v>
      </c>
      <c r="C86" s="428" t="s">
        <v>649</v>
      </c>
      <c r="D86" s="428"/>
      <c r="E86" s="428"/>
      <c r="F86" s="223" t="s">
        <v>650</v>
      </c>
      <c r="G86" s="223"/>
      <c r="H86" s="223"/>
      <c r="I86" s="223" t="s">
        <v>651</v>
      </c>
      <c r="J86" s="224"/>
      <c r="K86" s="223"/>
      <c r="L86" s="224"/>
      <c r="M86" s="223"/>
      <c r="N86" s="225"/>
      <c r="V86" s="219"/>
      <c r="W86" s="220"/>
      <c r="X86" s="220" t="s">
        <v>649</v>
      </c>
      <c r="AC86" s="220"/>
    </row>
    <row r="87" spans="1:31" s="181" customFormat="1" ht="12" x14ac:dyDescent="0.2">
      <c r="A87" s="243"/>
      <c r="B87" s="244"/>
      <c r="C87" s="425" t="s">
        <v>652</v>
      </c>
      <c r="D87" s="425"/>
      <c r="E87" s="425"/>
      <c r="F87" s="425"/>
      <c r="G87" s="425"/>
      <c r="H87" s="425"/>
      <c r="I87" s="425"/>
      <c r="J87" s="425"/>
      <c r="K87" s="425"/>
      <c r="L87" s="425"/>
      <c r="M87" s="425"/>
      <c r="N87" s="433"/>
      <c r="V87" s="219"/>
      <c r="W87" s="220"/>
      <c r="X87" s="220"/>
      <c r="AC87" s="220"/>
      <c r="AE87" s="187" t="s">
        <v>652</v>
      </c>
    </row>
    <row r="88" spans="1:31" s="181" customFormat="1" ht="22.5" x14ac:dyDescent="0.2">
      <c r="A88" s="226"/>
      <c r="B88" s="227" t="s">
        <v>592</v>
      </c>
      <c r="C88" s="425" t="s">
        <v>593</v>
      </c>
      <c r="D88" s="425"/>
      <c r="E88" s="425"/>
      <c r="F88" s="425"/>
      <c r="G88" s="425"/>
      <c r="H88" s="425"/>
      <c r="I88" s="425"/>
      <c r="J88" s="425"/>
      <c r="K88" s="425"/>
      <c r="L88" s="425"/>
      <c r="M88" s="425"/>
      <c r="N88" s="433"/>
      <c r="V88" s="219"/>
      <c r="W88" s="220"/>
      <c r="X88" s="220"/>
      <c r="Y88" s="187" t="s">
        <v>593</v>
      </c>
      <c r="AC88" s="220"/>
    </row>
    <row r="89" spans="1:31" s="181" customFormat="1" ht="12" x14ac:dyDescent="0.2">
      <c r="A89" s="228"/>
      <c r="B89" s="227" t="s">
        <v>65</v>
      </c>
      <c r="C89" s="425" t="s">
        <v>594</v>
      </c>
      <c r="D89" s="425"/>
      <c r="E89" s="425"/>
      <c r="F89" s="229"/>
      <c r="G89" s="229"/>
      <c r="H89" s="229"/>
      <c r="I89" s="229"/>
      <c r="J89" s="230">
        <v>135.36000000000001</v>
      </c>
      <c r="K89" s="229" t="s">
        <v>595</v>
      </c>
      <c r="L89" s="230">
        <v>31.13</v>
      </c>
      <c r="M89" s="229" t="s">
        <v>596</v>
      </c>
      <c r="N89" s="231">
        <v>767</v>
      </c>
      <c r="V89" s="219"/>
      <c r="W89" s="220"/>
      <c r="X89" s="220"/>
      <c r="Z89" s="187" t="s">
        <v>594</v>
      </c>
      <c r="AC89" s="220"/>
    </row>
    <row r="90" spans="1:31" s="181" customFormat="1" ht="12" x14ac:dyDescent="0.2">
      <c r="A90" s="228"/>
      <c r="B90" s="227" t="s">
        <v>64</v>
      </c>
      <c r="C90" s="425" t="s">
        <v>597</v>
      </c>
      <c r="D90" s="425"/>
      <c r="E90" s="425"/>
      <c r="F90" s="229"/>
      <c r="G90" s="229"/>
      <c r="H90" s="229"/>
      <c r="I90" s="229"/>
      <c r="J90" s="230">
        <v>58.09</v>
      </c>
      <c r="K90" s="229" t="s">
        <v>595</v>
      </c>
      <c r="L90" s="230">
        <v>13.36</v>
      </c>
      <c r="M90" s="229" t="s">
        <v>598</v>
      </c>
      <c r="N90" s="231">
        <v>121</v>
      </c>
      <c r="V90" s="219"/>
      <c r="W90" s="220"/>
      <c r="X90" s="220"/>
      <c r="Z90" s="187" t="s">
        <v>597</v>
      </c>
      <c r="AC90" s="220"/>
    </row>
    <row r="91" spans="1:31" s="181" customFormat="1" ht="12" x14ac:dyDescent="0.2">
      <c r="A91" s="228"/>
      <c r="B91" s="227" t="s">
        <v>63</v>
      </c>
      <c r="C91" s="425" t="s">
        <v>599</v>
      </c>
      <c r="D91" s="425"/>
      <c r="E91" s="425"/>
      <c r="F91" s="229"/>
      <c r="G91" s="229"/>
      <c r="H91" s="229"/>
      <c r="I91" s="229"/>
      <c r="J91" s="230">
        <v>5.0199999999999996</v>
      </c>
      <c r="K91" s="229" t="s">
        <v>595</v>
      </c>
      <c r="L91" s="230">
        <v>1.1499999999999999</v>
      </c>
      <c r="M91" s="229" t="s">
        <v>596</v>
      </c>
      <c r="N91" s="231">
        <v>28</v>
      </c>
      <c r="V91" s="219"/>
      <c r="W91" s="220"/>
      <c r="X91" s="220"/>
      <c r="Z91" s="187" t="s">
        <v>599</v>
      </c>
      <c r="AC91" s="220"/>
    </row>
    <row r="92" spans="1:31" s="181" customFormat="1" ht="12" x14ac:dyDescent="0.2">
      <c r="A92" s="228"/>
      <c r="B92" s="227" t="s">
        <v>62</v>
      </c>
      <c r="C92" s="425" t="s">
        <v>643</v>
      </c>
      <c r="D92" s="425"/>
      <c r="E92" s="425"/>
      <c r="F92" s="229"/>
      <c r="G92" s="229"/>
      <c r="H92" s="229"/>
      <c r="I92" s="229"/>
      <c r="J92" s="230">
        <v>894.6</v>
      </c>
      <c r="K92" s="229"/>
      <c r="L92" s="230">
        <v>178.92</v>
      </c>
      <c r="M92" s="229" t="s">
        <v>621</v>
      </c>
      <c r="N92" s="231">
        <v>1249</v>
      </c>
      <c r="V92" s="219"/>
      <c r="W92" s="220"/>
      <c r="X92" s="220"/>
      <c r="Z92" s="187" t="s">
        <v>643</v>
      </c>
      <c r="AC92" s="220"/>
    </row>
    <row r="93" spans="1:31" s="181" customFormat="1" ht="12" x14ac:dyDescent="0.2">
      <c r="A93" s="228"/>
      <c r="B93" s="227"/>
      <c r="C93" s="425" t="s">
        <v>600</v>
      </c>
      <c r="D93" s="425"/>
      <c r="E93" s="425"/>
      <c r="F93" s="229" t="s">
        <v>601</v>
      </c>
      <c r="G93" s="229" t="s">
        <v>653</v>
      </c>
      <c r="H93" s="229" t="s">
        <v>595</v>
      </c>
      <c r="I93" s="229" t="s">
        <v>654</v>
      </c>
      <c r="J93" s="230"/>
      <c r="K93" s="229"/>
      <c r="L93" s="230"/>
      <c r="M93" s="229"/>
      <c r="N93" s="231"/>
      <c r="V93" s="219"/>
      <c r="W93" s="220"/>
      <c r="X93" s="220"/>
      <c r="AA93" s="187" t="s">
        <v>600</v>
      </c>
      <c r="AC93" s="220"/>
    </row>
    <row r="94" spans="1:31" s="181" customFormat="1" ht="12" x14ac:dyDescent="0.2">
      <c r="A94" s="228"/>
      <c r="B94" s="227"/>
      <c r="C94" s="425" t="s">
        <v>604</v>
      </c>
      <c r="D94" s="425"/>
      <c r="E94" s="425"/>
      <c r="F94" s="229" t="s">
        <v>601</v>
      </c>
      <c r="G94" s="229" t="s">
        <v>655</v>
      </c>
      <c r="H94" s="229" t="s">
        <v>595</v>
      </c>
      <c r="I94" s="229" t="s">
        <v>656</v>
      </c>
      <c r="J94" s="230"/>
      <c r="K94" s="229"/>
      <c r="L94" s="230"/>
      <c r="M94" s="229"/>
      <c r="N94" s="231"/>
      <c r="V94" s="219"/>
      <c r="W94" s="220"/>
      <c r="X94" s="220"/>
      <c r="AA94" s="187" t="s">
        <v>604</v>
      </c>
      <c r="AC94" s="220"/>
    </row>
    <row r="95" spans="1:31" s="181" customFormat="1" ht="12" x14ac:dyDescent="0.2">
      <c r="A95" s="228"/>
      <c r="B95" s="227"/>
      <c r="C95" s="429" t="s">
        <v>607</v>
      </c>
      <c r="D95" s="429"/>
      <c r="E95" s="429"/>
      <c r="F95" s="232"/>
      <c r="G95" s="232"/>
      <c r="H95" s="232"/>
      <c r="I95" s="232"/>
      <c r="J95" s="233">
        <v>1088.05</v>
      </c>
      <c r="K95" s="232"/>
      <c r="L95" s="233">
        <v>223.41</v>
      </c>
      <c r="M95" s="232"/>
      <c r="N95" s="234"/>
      <c r="V95" s="219"/>
      <c r="W95" s="220"/>
      <c r="X95" s="220"/>
      <c r="AB95" s="187" t="s">
        <v>607</v>
      </c>
      <c r="AC95" s="220"/>
    </row>
    <row r="96" spans="1:31" s="181" customFormat="1" ht="12" x14ac:dyDescent="0.2">
      <c r="A96" s="228"/>
      <c r="B96" s="227"/>
      <c r="C96" s="425" t="s">
        <v>608</v>
      </c>
      <c r="D96" s="425"/>
      <c r="E96" s="425"/>
      <c r="F96" s="229"/>
      <c r="G96" s="229"/>
      <c r="H96" s="229"/>
      <c r="I96" s="229"/>
      <c r="J96" s="230"/>
      <c r="K96" s="229"/>
      <c r="L96" s="230">
        <v>32.28</v>
      </c>
      <c r="M96" s="229"/>
      <c r="N96" s="231">
        <v>795</v>
      </c>
      <c r="V96" s="219"/>
      <c r="W96" s="220"/>
      <c r="X96" s="220"/>
      <c r="AA96" s="187" t="s">
        <v>608</v>
      </c>
      <c r="AC96" s="220"/>
    </row>
    <row r="97" spans="1:31" s="181" customFormat="1" ht="22.5" x14ac:dyDescent="0.2">
      <c r="A97" s="228"/>
      <c r="B97" s="227" t="s">
        <v>657</v>
      </c>
      <c r="C97" s="425" t="s">
        <v>658</v>
      </c>
      <c r="D97" s="425"/>
      <c r="E97" s="425"/>
      <c r="F97" s="229" t="s">
        <v>611</v>
      </c>
      <c r="G97" s="229" t="s">
        <v>659</v>
      </c>
      <c r="H97" s="229"/>
      <c r="I97" s="229" t="s">
        <v>659</v>
      </c>
      <c r="J97" s="230"/>
      <c r="K97" s="229"/>
      <c r="L97" s="230">
        <v>31.31</v>
      </c>
      <c r="M97" s="229"/>
      <c r="N97" s="231">
        <v>771</v>
      </c>
      <c r="V97" s="219"/>
      <c r="W97" s="220"/>
      <c r="X97" s="220"/>
      <c r="AA97" s="187" t="s">
        <v>658</v>
      </c>
      <c r="AC97" s="220"/>
    </row>
    <row r="98" spans="1:31" s="181" customFormat="1" ht="22.5" x14ac:dyDescent="0.2">
      <c r="A98" s="228"/>
      <c r="B98" s="227" t="s">
        <v>660</v>
      </c>
      <c r="C98" s="425" t="s">
        <v>661</v>
      </c>
      <c r="D98" s="425"/>
      <c r="E98" s="425"/>
      <c r="F98" s="229" t="s">
        <v>611</v>
      </c>
      <c r="G98" s="229" t="s">
        <v>662</v>
      </c>
      <c r="H98" s="229" t="s">
        <v>616</v>
      </c>
      <c r="I98" s="229" t="s">
        <v>616</v>
      </c>
      <c r="J98" s="230"/>
      <c r="K98" s="229"/>
      <c r="L98" s="230"/>
      <c r="M98" s="229"/>
      <c r="N98" s="231"/>
      <c r="V98" s="219"/>
      <c r="W98" s="220"/>
      <c r="X98" s="220"/>
      <c r="AA98" s="187" t="s">
        <v>661</v>
      </c>
      <c r="AC98" s="220"/>
    </row>
    <row r="99" spans="1:31" s="181" customFormat="1" ht="12" x14ac:dyDescent="0.2">
      <c r="A99" s="235"/>
      <c r="B99" s="236"/>
      <c r="C99" s="428" t="s">
        <v>617</v>
      </c>
      <c r="D99" s="428"/>
      <c r="E99" s="428"/>
      <c r="F99" s="223"/>
      <c r="G99" s="223"/>
      <c r="H99" s="223"/>
      <c r="I99" s="223"/>
      <c r="J99" s="224"/>
      <c r="K99" s="223"/>
      <c r="L99" s="224">
        <v>254.72</v>
      </c>
      <c r="M99" s="232"/>
      <c r="N99" s="225">
        <v>2908</v>
      </c>
      <c r="V99" s="219"/>
      <c r="W99" s="220"/>
      <c r="X99" s="220"/>
      <c r="AC99" s="220" t="s">
        <v>617</v>
      </c>
    </row>
    <row r="100" spans="1:31" s="181" customFormat="1" ht="21.75" x14ac:dyDescent="0.2">
      <c r="A100" s="221" t="s">
        <v>55</v>
      </c>
      <c r="B100" s="222" t="s">
        <v>663</v>
      </c>
      <c r="C100" s="428" t="s">
        <v>664</v>
      </c>
      <c r="D100" s="428"/>
      <c r="E100" s="428"/>
      <c r="F100" s="223" t="s">
        <v>665</v>
      </c>
      <c r="G100" s="223"/>
      <c r="H100" s="223"/>
      <c r="I100" s="223" t="s">
        <v>666</v>
      </c>
      <c r="J100" s="224">
        <v>6100</v>
      </c>
      <c r="K100" s="223"/>
      <c r="L100" s="224">
        <v>153.72</v>
      </c>
      <c r="M100" s="223" t="s">
        <v>621</v>
      </c>
      <c r="N100" s="225">
        <v>1073</v>
      </c>
      <c r="V100" s="219"/>
      <c r="W100" s="220"/>
      <c r="X100" s="220" t="s">
        <v>664</v>
      </c>
      <c r="AC100" s="220"/>
    </row>
    <row r="101" spans="1:31" s="181" customFormat="1" ht="12" x14ac:dyDescent="0.2">
      <c r="A101" s="235"/>
      <c r="B101" s="236"/>
      <c r="C101" s="237" t="s">
        <v>667</v>
      </c>
      <c r="D101" s="238"/>
      <c r="E101" s="238"/>
      <c r="F101" s="239"/>
      <c r="G101" s="239"/>
      <c r="H101" s="239"/>
      <c r="I101" s="239"/>
      <c r="J101" s="240"/>
      <c r="K101" s="239"/>
      <c r="L101" s="240"/>
      <c r="M101" s="241"/>
      <c r="N101" s="242"/>
      <c r="V101" s="219"/>
      <c r="W101" s="220"/>
      <c r="X101" s="220"/>
      <c r="AC101" s="220"/>
    </row>
    <row r="102" spans="1:31" s="181" customFormat="1" ht="12" x14ac:dyDescent="0.2">
      <c r="A102" s="243"/>
      <c r="B102" s="244"/>
      <c r="C102" s="425" t="s">
        <v>668</v>
      </c>
      <c r="D102" s="425"/>
      <c r="E102" s="425"/>
      <c r="F102" s="425"/>
      <c r="G102" s="425"/>
      <c r="H102" s="425"/>
      <c r="I102" s="425"/>
      <c r="J102" s="425"/>
      <c r="K102" s="425"/>
      <c r="L102" s="425"/>
      <c r="M102" s="425"/>
      <c r="N102" s="433"/>
      <c r="V102" s="219"/>
      <c r="W102" s="220"/>
      <c r="X102" s="220"/>
      <c r="AC102" s="220"/>
      <c r="AE102" s="187" t="s">
        <v>668</v>
      </c>
    </row>
    <row r="103" spans="1:31" s="181" customFormat="1" ht="21.75" x14ac:dyDescent="0.2">
      <c r="A103" s="221" t="s">
        <v>73</v>
      </c>
      <c r="B103" s="222" t="s">
        <v>669</v>
      </c>
      <c r="C103" s="428" t="s">
        <v>670</v>
      </c>
      <c r="D103" s="428"/>
      <c r="E103" s="428"/>
      <c r="F103" s="223" t="s">
        <v>671</v>
      </c>
      <c r="G103" s="223"/>
      <c r="H103" s="223"/>
      <c r="I103" s="223" t="s">
        <v>672</v>
      </c>
      <c r="J103" s="224"/>
      <c r="K103" s="223"/>
      <c r="L103" s="224"/>
      <c r="M103" s="223"/>
      <c r="N103" s="225"/>
      <c r="V103" s="219"/>
      <c r="W103" s="220"/>
      <c r="X103" s="220" t="s">
        <v>670</v>
      </c>
      <c r="AC103" s="220"/>
    </row>
    <row r="104" spans="1:31" s="181" customFormat="1" ht="12" x14ac:dyDescent="0.2">
      <c r="A104" s="243"/>
      <c r="B104" s="244"/>
      <c r="C104" s="425" t="s">
        <v>673</v>
      </c>
      <c r="D104" s="425"/>
      <c r="E104" s="425"/>
      <c r="F104" s="425"/>
      <c r="G104" s="425"/>
      <c r="H104" s="425"/>
      <c r="I104" s="425"/>
      <c r="J104" s="425"/>
      <c r="K104" s="425"/>
      <c r="L104" s="425"/>
      <c r="M104" s="425"/>
      <c r="N104" s="433"/>
      <c r="V104" s="219"/>
      <c r="W104" s="220"/>
      <c r="X104" s="220"/>
      <c r="AC104" s="220"/>
      <c r="AE104" s="187" t="s">
        <v>673</v>
      </c>
    </row>
    <row r="105" spans="1:31" s="181" customFormat="1" ht="22.5" x14ac:dyDescent="0.2">
      <c r="A105" s="226"/>
      <c r="B105" s="227" t="s">
        <v>592</v>
      </c>
      <c r="C105" s="425" t="s">
        <v>593</v>
      </c>
      <c r="D105" s="425"/>
      <c r="E105" s="425"/>
      <c r="F105" s="425"/>
      <c r="G105" s="425"/>
      <c r="H105" s="425"/>
      <c r="I105" s="425"/>
      <c r="J105" s="425"/>
      <c r="K105" s="425"/>
      <c r="L105" s="425"/>
      <c r="M105" s="425"/>
      <c r="N105" s="433"/>
      <c r="V105" s="219"/>
      <c r="W105" s="220"/>
      <c r="X105" s="220"/>
      <c r="Y105" s="187" t="s">
        <v>593</v>
      </c>
      <c r="AC105" s="220"/>
    </row>
    <row r="106" spans="1:31" s="181" customFormat="1" ht="12" x14ac:dyDescent="0.2">
      <c r="A106" s="228"/>
      <c r="B106" s="227" t="s">
        <v>65</v>
      </c>
      <c r="C106" s="425" t="s">
        <v>594</v>
      </c>
      <c r="D106" s="425"/>
      <c r="E106" s="425"/>
      <c r="F106" s="229"/>
      <c r="G106" s="229"/>
      <c r="H106" s="229"/>
      <c r="I106" s="229"/>
      <c r="J106" s="230">
        <v>96.82</v>
      </c>
      <c r="K106" s="229" t="s">
        <v>595</v>
      </c>
      <c r="L106" s="230">
        <v>66.81</v>
      </c>
      <c r="M106" s="229" t="s">
        <v>596</v>
      </c>
      <c r="N106" s="231">
        <v>1647</v>
      </c>
      <c r="V106" s="219"/>
      <c r="W106" s="220"/>
      <c r="X106" s="220"/>
      <c r="Z106" s="187" t="s">
        <v>594</v>
      </c>
      <c r="AC106" s="220"/>
    </row>
    <row r="107" spans="1:31" s="181" customFormat="1" ht="12" x14ac:dyDescent="0.2">
      <c r="A107" s="228"/>
      <c r="B107" s="227" t="s">
        <v>64</v>
      </c>
      <c r="C107" s="425" t="s">
        <v>597</v>
      </c>
      <c r="D107" s="425"/>
      <c r="E107" s="425"/>
      <c r="F107" s="229"/>
      <c r="G107" s="229"/>
      <c r="H107" s="229"/>
      <c r="I107" s="229"/>
      <c r="J107" s="230">
        <v>61.13</v>
      </c>
      <c r="K107" s="229" t="s">
        <v>595</v>
      </c>
      <c r="L107" s="230">
        <v>42.18</v>
      </c>
      <c r="M107" s="229" t="s">
        <v>598</v>
      </c>
      <c r="N107" s="231">
        <v>380</v>
      </c>
      <c r="V107" s="219"/>
      <c r="W107" s="220"/>
      <c r="X107" s="220"/>
      <c r="Z107" s="187" t="s">
        <v>597</v>
      </c>
      <c r="AC107" s="220"/>
    </row>
    <row r="108" spans="1:31" s="181" customFormat="1" ht="12" x14ac:dyDescent="0.2">
      <c r="A108" s="228"/>
      <c r="B108" s="227" t="s">
        <v>63</v>
      </c>
      <c r="C108" s="425" t="s">
        <v>599</v>
      </c>
      <c r="D108" s="425"/>
      <c r="E108" s="425"/>
      <c r="F108" s="229"/>
      <c r="G108" s="229"/>
      <c r="H108" s="229"/>
      <c r="I108" s="229"/>
      <c r="J108" s="230">
        <v>6.78</v>
      </c>
      <c r="K108" s="229" t="s">
        <v>595</v>
      </c>
      <c r="L108" s="230">
        <v>4.68</v>
      </c>
      <c r="M108" s="229" t="s">
        <v>596</v>
      </c>
      <c r="N108" s="231">
        <v>115</v>
      </c>
      <c r="V108" s="219"/>
      <c r="W108" s="220"/>
      <c r="X108" s="220"/>
      <c r="Z108" s="187" t="s">
        <v>599</v>
      </c>
      <c r="AC108" s="220"/>
    </row>
    <row r="109" spans="1:31" s="181" customFormat="1" ht="12" x14ac:dyDescent="0.2">
      <c r="A109" s="228"/>
      <c r="B109" s="227" t="s">
        <v>62</v>
      </c>
      <c r="C109" s="425" t="s">
        <v>643</v>
      </c>
      <c r="D109" s="425"/>
      <c r="E109" s="425"/>
      <c r="F109" s="229"/>
      <c r="G109" s="229"/>
      <c r="H109" s="229"/>
      <c r="I109" s="229"/>
      <c r="J109" s="230">
        <v>581.9</v>
      </c>
      <c r="K109" s="229"/>
      <c r="L109" s="230">
        <v>349.14</v>
      </c>
      <c r="M109" s="229" t="s">
        <v>621</v>
      </c>
      <c r="N109" s="231">
        <v>2437</v>
      </c>
      <c r="V109" s="219"/>
      <c r="W109" s="220"/>
      <c r="X109" s="220"/>
      <c r="Z109" s="187" t="s">
        <v>643</v>
      </c>
      <c r="AC109" s="220"/>
    </row>
    <row r="110" spans="1:31" s="181" customFormat="1" ht="12" x14ac:dyDescent="0.2">
      <c r="A110" s="228"/>
      <c r="B110" s="227"/>
      <c r="C110" s="425" t="s">
        <v>600</v>
      </c>
      <c r="D110" s="425"/>
      <c r="E110" s="425"/>
      <c r="F110" s="229" t="s">
        <v>601</v>
      </c>
      <c r="G110" s="229" t="s">
        <v>674</v>
      </c>
      <c r="H110" s="229" t="s">
        <v>595</v>
      </c>
      <c r="I110" s="229" t="s">
        <v>675</v>
      </c>
      <c r="J110" s="230"/>
      <c r="K110" s="229"/>
      <c r="L110" s="230"/>
      <c r="M110" s="229"/>
      <c r="N110" s="231"/>
      <c r="V110" s="219"/>
      <c r="W110" s="220"/>
      <c r="X110" s="220"/>
      <c r="AA110" s="187" t="s">
        <v>600</v>
      </c>
      <c r="AC110" s="220"/>
    </row>
    <row r="111" spans="1:31" s="181" customFormat="1" ht="12" x14ac:dyDescent="0.2">
      <c r="A111" s="228"/>
      <c r="B111" s="227"/>
      <c r="C111" s="425" t="s">
        <v>604</v>
      </c>
      <c r="D111" s="425"/>
      <c r="E111" s="425"/>
      <c r="F111" s="229" t="s">
        <v>601</v>
      </c>
      <c r="G111" s="229" t="s">
        <v>676</v>
      </c>
      <c r="H111" s="229" t="s">
        <v>595</v>
      </c>
      <c r="I111" s="229" t="s">
        <v>677</v>
      </c>
      <c r="J111" s="230"/>
      <c r="K111" s="229"/>
      <c r="L111" s="230"/>
      <c r="M111" s="229"/>
      <c r="N111" s="231"/>
      <c r="V111" s="219"/>
      <c r="W111" s="220"/>
      <c r="X111" s="220"/>
      <c r="AA111" s="187" t="s">
        <v>604</v>
      </c>
      <c r="AC111" s="220"/>
    </row>
    <row r="112" spans="1:31" s="181" customFormat="1" ht="12" x14ac:dyDescent="0.2">
      <c r="A112" s="228"/>
      <c r="B112" s="227"/>
      <c r="C112" s="429" t="s">
        <v>607</v>
      </c>
      <c r="D112" s="429"/>
      <c r="E112" s="429"/>
      <c r="F112" s="232"/>
      <c r="G112" s="232"/>
      <c r="H112" s="232"/>
      <c r="I112" s="232"/>
      <c r="J112" s="233">
        <v>739.85</v>
      </c>
      <c r="K112" s="232"/>
      <c r="L112" s="233">
        <v>458.13</v>
      </c>
      <c r="M112" s="232"/>
      <c r="N112" s="234"/>
      <c r="V112" s="219"/>
      <c r="W112" s="220"/>
      <c r="X112" s="220"/>
      <c r="AB112" s="187" t="s">
        <v>607</v>
      </c>
      <c r="AC112" s="220"/>
    </row>
    <row r="113" spans="1:31" s="181" customFormat="1" ht="12" x14ac:dyDescent="0.2">
      <c r="A113" s="228"/>
      <c r="B113" s="227"/>
      <c r="C113" s="425" t="s">
        <v>608</v>
      </c>
      <c r="D113" s="425"/>
      <c r="E113" s="425"/>
      <c r="F113" s="229"/>
      <c r="G113" s="229"/>
      <c r="H113" s="229"/>
      <c r="I113" s="229"/>
      <c r="J113" s="230"/>
      <c r="K113" s="229"/>
      <c r="L113" s="230">
        <v>71.489999999999995</v>
      </c>
      <c r="M113" s="229"/>
      <c r="N113" s="231">
        <v>1762</v>
      </c>
      <c r="V113" s="219"/>
      <c r="W113" s="220"/>
      <c r="X113" s="220"/>
      <c r="AA113" s="187" t="s">
        <v>608</v>
      </c>
      <c r="AC113" s="220"/>
    </row>
    <row r="114" spans="1:31" s="181" customFormat="1" ht="22.5" x14ac:dyDescent="0.2">
      <c r="A114" s="228"/>
      <c r="B114" s="227" t="s">
        <v>657</v>
      </c>
      <c r="C114" s="425" t="s">
        <v>658</v>
      </c>
      <c r="D114" s="425"/>
      <c r="E114" s="425"/>
      <c r="F114" s="229" t="s">
        <v>611</v>
      </c>
      <c r="G114" s="229" t="s">
        <v>659</v>
      </c>
      <c r="H114" s="229"/>
      <c r="I114" s="229" t="s">
        <v>659</v>
      </c>
      <c r="J114" s="230"/>
      <c r="K114" s="229"/>
      <c r="L114" s="230">
        <v>69.349999999999994</v>
      </c>
      <c r="M114" s="229"/>
      <c r="N114" s="231">
        <v>1709</v>
      </c>
      <c r="V114" s="219"/>
      <c r="W114" s="220"/>
      <c r="X114" s="220"/>
      <c r="AA114" s="187" t="s">
        <v>658</v>
      </c>
      <c r="AC114" s="220"/>
    </row>
    <row r="115" spans="1:31" s="181" customFormat="1" ht="22.5" x14ac:dyDescent="0.2">
      <c r="A115" s="228"/>
      <c r="B115" s="227" t="s">
        <v>660</v>
      </c>
      <c r="C115" s="425" t="s">
        <v>661</v>
      </c>
      <c r="D115" s="425"/>
      <c r="E115" s="425"/>
      <c r="F115" s="229" t="s">
        <v>611</v>
      </c>
      <c r="G115" s="229" t="s">
        <v>662</v>
      </c>
      <c r="H115" s="229" t="s">
        <v>616</v>
      </c>
      <c r="I115" s="229" t="s">
        <v>616</v>
      </c>
      <c r="J115" s="230"/>
      <c r="K115" s="229"/>
      <c r="L115" s="230"/>
      <c r="M115" s="229"/>
      <c r="N115" s="231"/>
      <c r="V115" s="219"/>
      <c r="W115" s="220"/>
      <c r="X115" s="220"/>
      <c r="AA115" s="187" t="s">
        <v>661</v>
      </c>
      <c r="AC115" s="220"/>
    </row>
    <row r="116" spans="1:31" s="181" customFormat="1" ht="12" x14ac:dyDescent="0.2">
      <c r="A116" s="235"/>
      <c r="B116" s="236"/>
      <c r="C116" s="428" t="s">
        <v>617</v>
      </c>
      <c r="D116" s="428"/>
      <c r="E116" s="428"/>
      <c r="F116" s="223"/>
      <c r="G116" s="223"/>
      <c r="H116" s="223"/>
      <c r="I116" s="223"/>
      <c r="J116" s="224"/>
      <c r="K116" s="223"/>
      <c r="L116" s="224">
        <v>527.48</v>
      </c>
      <c r="M116" s="232"/>
      <c r="N116" s="225">
        <v>6173</v>
      </c>
      <c r="V116" s="219"/>
      <c r="W116" s="220"/>
      <c r="X116" s="220"/>
      <c r="AC116" s="220" t="s">
        <v>617</v>
      </c>
    </row>
    <row r="117" spans="1:31" s="181" customFormat="1" ht="12" x14ac:dyDescent="0.2">
      <c r="A117" s="221" t="s">
        <v>71</v>
      </c>
      <c r="B117" s="222" t="s">
        <v>678</v>
      </c>
      <c r="C117" s="428" t="s">
        <v>679</v>
      </c>
      <c r="D117" s="428"/>
      <c r="E117" s="428"/>
      <c r="F117" s="223" t="s">
        <v>665</v>
      </c>
      <c r="G117" s="223"/>
      <c r="H117" s="223"/>
      <c r="I117" s="223" t="s">
        <v>680</v>
      </c>
      <c r="J117" s="224">
        <v>5636.21</v>
      </c>
      <c r="K117" s="223"/>
      <c r="L117" s="224">
        <v>162.66</v>
      </c>
      <c r="M117" s="223" t="s">
        <v>621</v>
      </c>
      <c r="N117" s="225">
        <v>1135</v>
      </c>
      <c r="V117" s="219"/>
      <c r="W117" s="220"/>
      <c r="X117" s="220" t="s">
        <v>679</v>
      </c>
      <c r="AC117" s="220"/>
    </row>
    <row r="118" spans="1:31" s="181" customFormat="1" ht="12" x14ac:dyDescent="0.2">
      <c r="A118" s="235"/>
      <c r="B118" s="236"/>
      <c r="C118" s="237" t="s">
        <v>667</v>
      </c>
      <c r="D118" s="238"/>
      <c r="E118" s="238"/>
      <c r="F118" s="239"/>
      <c r="G118" s="239"/>
      <c r="H118" s="239"/>
      <c r="I118" s="239"/>
      <c r="J118" s="240"/>
      <c r="K118" s="239"/>
      <c r="L118" s="240"/>
      <c r="M118" s="241"/>
      <c r="N118" s="242"/>
      <c r="V118" s="219"/>
      <c r="W118" s="220"/>
      <c r="X118" s="220"/>
      <c r="AC118" s="220"/>
    </row>
    <row r="119" spans="1:31" s="181" customFormat="1" ht="12" x14ac:dyDescent="0.2">
      <c r="A119" s="243"/>
      <c r="B119" s="244"/>
      <c r="C119" s="425" t="s">
        <v>681</v>
      </c>
      <c r="D119" s="425"/>
      <c r="E119" s="425"/>
      <c r="F119" s="425"/>
      <c r="G119" s="425"/>
      <c r="H119" s="425"/>
      <c r="I119" s="425"/>
      <c r="J119" s="425"/>
      <c r="K119" s="425"/>
      <c r="L119" s="425"/>
      <c r="M119" s="425"/>
      <c r="N119" s="433"/>
      <c r="V119" s="219"/>
      <c r="W119" s="220"/>
      <c r="X119" s="220"/>
      <c r="AC119" s="220"/>
      <c r="AE119" s="187" t="s">
        <v>681</v>
      </c>
    </row>
    <row r="120" spans="1:31" s="181" customFormat="1" ht="12" x14ac:dyDescent="0.2">
      <c r="A120" s="430" t="s">
        <v>682</v>
      </c>
      <c r="B120" s="431"/>
      <c r="C120" s="431"/>
      <c r="D120" s="431"/>
      <c r="E120" s="431"/>
      <c r="F120" s="431"/>
      <c r="G120" s="431"/>
      <c r="H120" s="431"/>
      <c r="I120" s="431"/>
      <c r="J120" s="431"/>
      <c r="K120" s="431"/>
      <c r="L120" s="431"/>
      <c r="M120" s="431"/>
      <c r="N120" s="432"/>
      <c r="V120" s="219"/>
      <c r="W120" s="220" t="s">
        <v>682</v>
      </c>
      <c r="X120" s="220"/>
      <c r="AC120" s="220"/>
    </row>
    <row r="121" spans="1:31" s="181" customFormat="1" ht="21.75" x14ac:dyDescent="0.2">
      <c r="A121" s="221" t="s">
        <v>70</v>
      </c>
      <c r="B121" s="222" t="s">
        <v>683</v>
      </c>
      <c r="C121" s="428" t="s">
        <v>684</v>
      </c>
      <c r="D121" s="428"/>
      <c r="E121" s="428"/>
      <c r="F121" s="223" t="s">
        <v>685</v>
      </c>
      <c r="G121" s="223"/>
      <c r="H121" s="223"/>
      <c r="I121" s="223" t="s">
        <v>65</v>
      </c>
      <c r="J121" s="224"/>
      <c r="K121" s="223"/>
      <c r="L121" s="224"/>
      <c r="M121" s="223"/>
      <c r="N121" s="225"/>
      <c r="V121" s="219"/>
      <c r="W121" s="220"/>
      <c r="X121" s="220" t="s">
        <v>684</v>
      </c>
      <c r="AC121" s="220"/>
    </row>
    <row r="122" spans="1:31" s="181" customFormat="1" ht="12" x14ac:dyDescent="0.2">
      <c r="A122" s="228"/>
      <c r="B122" s="227" t="s">
        <v>65</v>
      </c>
      <c r="C122" s="425" t="s">
        <v>594</v>
      </c>
      <c r="D122" s="425"/>
      <c r="E122" s="425"/>
      <c r="F122" s="229"/>
      <c r="G122" s="229"/>
      <c r="H122" s="229"/>
      <c r="I122" s="229"/>
      <c r="J122" s="230">
        <v>20.75</v>
      </c>
      <c r="K122" s="229"/>
      <c r="L122" s="230">
        <v>20.75</v>
      </c>
      <c r="M122" s="229" t="s">
        <v>596</v>
      </c>
      <c r="N122" s="231">
        <v>511</v>
      </c>
      <c r="V122" s="219"/>
      <c r="W122" s="220"/>
      <c r="X122" s="220"/>
      <c r="Z122" s="187" t="s">
        <v>594</v>
      </c>
      <c r="AC122" s="220"/>
    </row>
    <row r="123" spans="1:31" s="181" customFormat="1" ht="12" x14ac:dyDescent="0.2">
      <c r="A123" s="228"/>
      <c r="B123" s="227"/>
      <c r="C123" s="425" t="s">
        <v>600</v>
      </c>
      <c r="D123" s="425"/>
      <c r="E123" s="425"/>
      <c r="F123" s="229" t="s">
        <v>601</v>
      </c>
      <c r="G123" s="229" t="s">
        <v>686</v>
      </c>
      <c r="H123" s="229"/>
      <c r="I123" s="229" t="s">
        <v>686</v>
      </c>
      <c r="J123" s="230"/>
      <c r="K123" s="229"/>
      <c r="L123" s="230"/>
      <c r="M123" s="229"/>
      <c r="N123" s="231"/>
      <c r="V123" s="219"/>
      <c r="W123" s="220"/>
      <c r="X123" s="220"/>
      <c r="AA123" s="187" t="s">
        <v>600</v>
      </c>
      <c r="AC123" s="220"/>
    </row>
    <row r="124" spans="1:31" s="181" customFormat="1" ht="12" x14ac:dyDescent="0.2">
      <c r="A124" s="228"/>
      <c r="B124" s="227"/>
      <c r="C124" s="429" t="s">
        <v>607</v>
      </c>
      <c r="D124" s="429"/>
      <c r="E124" s="429"/>
      <c r="F124" s="232"/>
      <c r="G124" s="232"/>
      <c r="H124" s="232"/>
      <c r="I124" s="232"/>
      <c r="J124" s="233">
        <v>20.75</v>
      </c>
      <c r="K124" s="232"/>
      <c r="L124" s="233">
        <v>20.75</v>
      </c>
      <c r="M124" s="232"/>
      <c r="N124" s="234"/>
      <c r="V124" s="219"/>
      <c r="W124" s="220"/>
      <c r="X124" s="220"/>
      <c r="AB124" s="187" t="s">
        <v>607</v>
      </c>
      <c r="AC124" s="220"/>
    </row>
    <row r="125" spans="1:31" s="181" customFormat="1" ht="12" x14ac:dyDescent="0.2">
      <c r="A125" s="228"/>
      <c r="B125" s="227"/>
      <c r="C125" s="425" t="s">
        <v>608</v>
      </c>
      <c r="D125" s="425"/>
      <c r="E125" s="425"/>
      <c r="F125" s="229"/>
      <c r="G125" s="229"/>
      <c r="H125" s="229"/>
      <c r="I125" s="229"/>
      <c r="J125" s="230"/>
      <c r="K125" s="229"/>
      <c r="L125" s="230">
        <v>20.75</v>
      </c>
      <c r="M125" s="229"/>
      <c r="N125" s="231">
        <v>511</v>
      </c>
      <c r="V125" s="219"/>
      <c r="W125" s="220"/>
      <c r="X125" s="220"/>
      <c r="AA125" s="187" t="s">
        <v>608</v>
      </c>
      <c r="AC125" s="220"/>
    </row>
    <row r="126" spans="1:31" s="181" customFormat="1" ht="22.5" x14ac:dyDescent="0.2">
      <c r="A126" s="228"/>
      <c r="B126" s="227" t="s">
        <v>687</v>
      </c>
      <c r="C126" s="425" t="s">
        <v>688</v>
      </c>
      <c r="D126" s="425"/>
      <c r="E126" s="425"/>
      <c r="F126" s="229" t="s">
        <v>611</v>
      </c>
      <c r="G126" s="229" t="s">
        <v>689</v>
      </c>
      <c r="H126" s="229"/>
      <c r="I126" s="229" t="s">
        <v>689</v>
      </c>
      <c r="J126" s="230"/>
      <c r="K126" s="229"/>
      <c r="L126" s="230">
        <v>15.36</v>
      </c>
      <c r="M126" s="229"/>
      <c r="N126" s="231">
        <v>378</v>
      </c>
      <c r="V126" s="219"/>
      <c r="W126" s="220"/>
      <c r="X126" s="220"/>
      <c r="AA126" s="187" t="s">
        <v>688</v>
      </c>
      <c r="AC126" s="220"/>
    </row>
    <row r="127" spans="1:31" s="181" customFormat="1" ht="22.5" x14ac:dyDescent="0.2">
      <c r="A127" s="228"/>
      <c r="B127" s="227" t="s">
        <v>690</v>
      </c>
      <c r="C127" s="425" t="s">
        <v>691</v>
      </c>
      <c r="D127" s="425"/>
      <c r="E127" s="425"/>
      <c r="F127" s="229" t="s">
        <v>611</v>
      </c>
      <c r="G127" s="229" t="s">
        <v>692</v>
      </c>
      <c r="H127" s="229" t="s">
        <v>616</v>
      </c>
      <c r="I127" s="229" t="s">
        <v>616</v>
      </c>
      <c r="J127" s="230"/>
      <c r="K127" s="229"/>
      <c r="L127" s="230"/>
      <c r="M127" s="229"/>
      <c r="N127" s="231"/>
      <c r="V127" s="219"/>
      <c r="W127" s="220"/>
      <c r="X127" s="220"/>
      <c r="AA127" s="187" t="s">
        <v>691</v>
      </c>
      <c r="AC127" s="220"/>
    </row>
    <row r="128" spans="1:31" s="181" customFormat="1" ht="12" x14ac:dyDescent="0.2">
      <c r="A128" s="235"/>
      <c r="B128" s="236"/>
      <c r="C128" s="428" t="s">
        <v>617</v>
      </c>
      <c r="D128" s="428"/>
      <c r="E128" s="428"/>
      <c r="F128" s="223"/>
      <c r="G128" s="223"/>
      <c r="H128" s="223"/>
      <c r="I128" s="223"/>
      <c r="J128" s="224"/>
      <c r="K128" s="223"/>
      <c r="L128" s="224">
        <v>36.11</v>
      </c>
      <c r="M128" s="232"/>
      <c r="N128" s="225">
        <v>889</v>
      </c>
      <c r="V128" s="219"/>
      <c r="W128" s="220"/>
      <c r="X128" s="220"/>
      <c r="AC128" s="220" t="s">
        <v>617</v>
      </c>
    </row>
    <row r="129" spans="1:29" s="181" customFormat="1" ht="21.75" x14ac:dyDescent="0.2">
      <c r="A129" s="221" t="s">
        <v>441</v>
      </c>
      <c r="B129" s="222" t="s">
        <v>693</v>
      </c>
      <c r="C129" s="428" t="s">
        <v>694</v>
      </c>
      <c r="D129" s="428"/>
      <c r="E129" s="428"/>
      <c r="F129" s="223" t="s">
        <v>695</v>
      </c>
      <c r="G129" s="223"/>
      <c r="H129" s="223"/>
      <c r="I129" s="223" t="s">
        <v>65</v>
      </c>
      <c r="J129" s="224"/>
      <c r="K129" s="223"/>
      <c r="L129" s="224"/>
      <c r="M129" s="223"/>
      <c r="N129" s="225"/>
      <c r="V129" s="219"/>
      <c r="W129" s="220"/>
      <c r="X129" s="220" t="s">
        <v>694</v>
      </c>
      <c r="AC129" s="220"/>
    </row>
    <row r="130" spans="1:29" s="181" customFormat="1" ht="12" x14ac:dyDescent="0.2">
      <c r="A130" s="228"/>
      <c r="B130" s="227" t="s">
        <v>65</v>
      </c>
      <c r="C130" s="425" t="s">
        <v>594</v>
      </c>
      <c r="D130" s="425"/>
      <c r="E130" s="425"/>
      <c r="F130" s="229"/>
      <c r="G130" s="229"/>
      <c r="H130" s="229"/>
      <c r="I130" s="229"/>
      <c r="J130" s="230">
        <v>83.55</v>
      </c>
      <c r="K130" s="229"/>
      <c r="L130" s="230">
        <v>83.55</v>
      </c>
      <c r="M130" s="229" t="s">
        <v>596</v>
      </c>
      <c r="N130" s="231">
        <v>2060</v>
      </c>
      <c r="V130" s="219"/>
      <c r="W130" s="220"/>
      <c r="X130" s="220"/>
      <c r="Z130" s="187" t="s">
        <v>594</v>
      </c>
      <c r="AC130" s="220"/>
    </row>
    <row r="131" spans="1:29" s="181" customFormat="1" ht="12" x14ac:dyDescent="0.2">
      <c r="A131" s="228"/>
      <c r="B131" s="227"/>
      <c r="C131" s="425" t="s">
        <v>600</v>
      </c>
      <c r="D131" s="425"/>
      <c r="E131" s="425"/>
      <c r="F131" s="229" t="s">
        <v>601</v>
      </c>
      <c r="G131" s="229" t="s">
        <v>696</v>
      </c>
      <c r="H131" s="229"/>
      <c r="I131" s="229" t="s">
        <v>696</v>
      </c>
      <c r="J131" s="230"/>
      <c r="K131" s="229"/>
      <c r="L131" s="230"/>
      <c r="M131" s="229"/>
      <c r="N131" s="231"/>
      <c r="V131" s="219"/>
      <c r="W131" s="220"/>
      <c r="X131" s="220"/>
      <c r="AA131" s="187" t="s">
        <v>600</v>
      </c>
      <c r="AC131" s="220"/>
    </row>
    <row r="132" spans="1:29" s="181" customFormat="1" ht="12" x14ac:dyDescent="0.2">
      <c r="A132" s="228"/>
      <c r="B132" s="227"/>
      <c r="C132" s="429" t="s">
        <v>607</v>
      </c>
      <c r="D132" s="429"/>
      <c r="E132" s="429"/>
      <c r="F132" s="232"/>
      <c r="G132" s="232"/>
      <c r="H132" s="232"/>
      <c r="I132" s="232"/>
      <c r="J132" s="233">
        <v>83.55</v>
      </c>
      <c r="K132" s="232"/>
      <c r="L132" s="233">
        <v>83.55</v>
      </c>
      <c r="M132" s="232"/>
      <c r="N132" s="234"/>
      <c r="V132" s="219"/>
      <c r="W132" s="220"/>
      <c r="X132" s="220"/>
      <c r="AB132" s="187" t="s">
        <v>607</v>
      </c>
      <c r="AC132" s="220"/>
    </row>
    <row r="133" spans="1:29" s="181" customFormat="1" ht="12" x14ac:dyDescent="0.2">
      <c r="A133" s="228"/>
      <c r="B133" s="227"/>
      <c r="C133" s="425" t="s">
        <v>608</v>
      </c>
      <c r="D133" s="425"/>
      <c r="E133" s="425"/>
      <c r="F133" s="229"/>
      <c r="G133" s="229"/>
      <c r="H133" s="229"/>
      <c r="I133" s="229"/>
      <c r="J133" s="230"/>
      <c r="K133" s="229"/>
      <c r="L133" s="230">
        <v>83.55</v>
      </c>
      <c r="M133" s="229"/>
      <c r="N133" s="231">
        <v>2060</v>
      </c>
      <c r="V133" s="219"/>
      <c r="W133" s="220"/>
      <c r="X133" s="220"/>
      <c r="AA133" s="187" t="s">
        <v>608</v>
      </c>
      <c r="AC133" s="220"/>
    </row>
    <row r="134" spans="1:29" s="181" customFormat="1" ht="22.5" x14ac:dyDescent="0.2">
      <c r="A134" s="228"/>
      <c r="B134" s="227" t="s">
        <v>687</v>
      </c>
      <c r="C134" s="425" t="s">
        <v>688</v>
      </c>
      <c r="D134" s="425"/>
      <c r="E134" s="425"/>
      <c r="F134" s="229" t="s">
        <v>611</v>
      </c>
      <c r="G134" s="229" t="s">
        <v>689</v>
      </c>
      <c r="H134" s="229"/>
      <c r="I134" s="229" t="s">
        <v>689</v>
      </c>
      <c r="J134" s="230"/>
      <c r="K134" s="229"/>
      <c r="L134" s="230">
        <v>61.83</v>
      </c>
      <c r="M134" s="229"/>
      <c r="N134" s="231">
        <v>1524</v>
      </c>
      <c r="V134" s="219"/>
      <c r="W134" s="220"/>
      <c r="X134" s="220"/>
      <c r="AA134" s="187" t="s">
        <v>688</v>
      </c>
      <c r="AC134" s="220"/>
    </row>
    <row r="135" spans="1:29" s="181" customFormat="1" ht="22.5" x14ac:dyDescent="0.2">
      <c r="A135" s="228"/>
      <c r="B135" s="227" t="s">
        <v>690</v>
      </c>
      <c r="C135" s="425" t="s">
        <v>691</v>
      </c>
      <c r="D135" s="425"/>
      <c r="E135" s="425"/>
      <c r="F135" s="229" t="s">
        <v>611</v>
      </c>
      <c r="G135" s="229" t="s">
        <v>692</v>
      </c>
      <c r="H135" s="229" t="s">
        <v>616</v>
      </c>
      <c r="I135" s="229" t="s">
        <v>616</v>
      </c>
      <c r="J135" s="230"/>
      <c r="K135" s="229"/>
      <c r="L135" s="230"/>
      <c r="M135" s="229"/>
      <c r="N135" s="231"/>
      <c r="V135" s="219"/>
      <c r="W135" s="220"/>
      <c r="X135" s="220"/>
      <c r="AA135" s="187" t="s">
        <v>691</v>
      </c>
      <c r="AC135" s="220"/>
    </row>
    <row r="136" spans="1:29" s="181" customFormat="1" ht="12" x14ac:dyDescent="0.2">
      <c r="A136" s="235"/>
      <c r="B136" s="236"/>
      <c r="C136" s="428" t="s">
        <v>617</v>
      </c>
      <c r="D136" s="428"/>
      <c r="E136" s="428"/>
      <c r="F136" s="223"/>
      <c r="G136" s="223"/>
      <c r="H136" s="223"/>
      <c r="I136" s="223"/>
      <c r="J136" s="224"/>
      <c r="K136" s="223"/>
      <c r="L136" s="224">
        <v>145.38</v>
      </c>
      <c r="M136" s="232"/>
      <c r="N136" s="225">
        <v>3584</v>
      </c>
      <c r="V136" s="219"/>
      <c r="W136" s="220"/>
      <c r="X136" s="220"/>
      <c r="AC136" s="220" t="s">
        <v>617</v>
      </c>
    </row>
    <row r="137" spans="1:29" s="181" customFormat="1" ht="32.25" x14ac:dyDescent="0.2">
      <c r="A137" s="221" t="s">
        <v>431</v>
      </c>
      <c r="B137" s="222" t="s">
        <v>697</v>
      </c>
      <c r="C137" s="428" t="s">
        <v>698</v>
      </c>
      <c r="D137" s="428"/>
      <c r="E137" s="428"/>
      <c r="F137" s="223" t="s">
        <v>699</v>
      </c>
      <c r="G137" s="223"/>
      <c r="H137" s="223"/>
      <c r="I137" s="223" t="s">
        <v>700</v>
      </c>
      <c r="J137" s="224"/>
      <c r="K137" s="223"/>
      <c r="L137" s="224"/>
      <c r="M137" s="223"/>
      <c r="N137" s="225"/>
      <c r="V137" s="219"/>
      <c r="W137" s="220"/>
      <c r="X137" s="220" t="s">
        <v>698</v>
      </c>
      <c r="AC137" s="220"/>
    </row>
    <row r="138" spans="1:29" s="181" customFormat="1" ht="12" x14ac:dyDescent="0.2">
      <c r="A138" s="228"/>
      <c r="B138" s="227" t="s">
        <v>65</v>
      </c>
      <c r="C138" s="425" t="s">
        <v>594</v>
      </c>
      <c r="D138" s="425"/>
      <c r="E138" s="425"/>
      <c r="F138" s="229"/>
      <c r="G138" s="229"/>
      <c r="H138" s="229"/>
      <c r="I138" s="229"/>
      <c r="J138" s="230">
        <v>165.95</v>
      </c>
      <c r="K138" s="229"/>
      <c r="L138" s="230">
        <v>19.91</v>
      </c>
      <c r="M138" s="229" t="s">
        <v>596</v>
      </c>
      <c r="N138" s="231">
        <v>491</v>
      </c>
      <c r="V138" s="219"/>
      <c r="W138" s="220"/>
      <c r="X138" s="220"/>
      <c r="Z138" s="187" t="s">
        <v>594</v>
      </c>
      <c r="AC138" s="220"/>
    </row>
    <row r="139" spans="1:29" s="181" customFormat="1" ht="12" x14ac:dyDescent="0.2">
      <c r="A139" s="228"/>
      <c r="B139" s="227"/>
      <c r="C139" s="425" t="s">
        <v>600</v>
      </c>
      <c r="D139" s="425"/>
      <c r="E139" s="425"/>
      <c r="F139" s="229" t="s">
        <v>601</v>
      </c>
      <c r="G139" s="229" t="s">
        <v>701</v>
      </c>
      <c r="H139" s="229"/>
      <c r="I139" s="229" t="s">
        <v>702</v>
      </c>
      <c r="J139" s="230"/>
      <c r="K139" s="229"/>
      <c r="L139" s="230"/>
      <c r="M139" s="229"/>
      <c r="N139" s="231"/>
      <c r="V139" s="219"/>
      <c r="W139" s="220"/>
      <c r="X139" s="220"/>
      <c r="AA139" s="187" t="s">
        <v>600</v>
      </c>
      <c r="AC139" s="220"/>
    </row>
    <row r="140" spans="1:29" s="181" customFormat="1" ht="12" x14ac:dyDescent="0.2">
      <c r="A140" s="228"/>
      <c r="B140" s="227"/>
      <c r="C140" s="429" t="s">
        <v>607</v>
      </c>
      <c r="D140" s="429"/>
      <c r="E140" s="429"/>
      <c r="F140" s="232"/>
      <c r="G140" s="232"/>
      <c r="H140" s="232"/>
      <c r="I140" s="232"/>
      <c r="J140" s="233">
        <v>165.95</v>
      </c>
      <c r="K140" s="232"/>
      <c r="L140" s="233">
        <v>19.91</v>
      </c>
      <c r="M140" s="232"/>
      <c r="N140" s="234"/>
      <c r="V140" s="219"/>
      <c r="W140" s="220"/>
      <c r="X140" s="220"/>
      <c r="AB140" s="187" t="s">
        <v>607</v>
      </c>
      <c r="AC140" s="220"/>
    </row>
    <row r="141" spans="1:29" s="181" customFormat="1" ht="12" x14ac:dyDescent="0.2">
      <c r="A141" s="228"/>
      <c r="B141" s="227"/>
      <c r="C141" s="425" t="s">
        <v>608</v>
      </c>
      <c r="D141" s="425"/>
      <c r="E141" s="425"/>
      <c r="F141" s="229"/>
      <c r="G141" s="229"/>
      <c r="H141" s="229"/>
      <c r="I141" s="229"/>
      <c r="J141" s="230"/>
      <c r="K141" s="229"/>
      <c r="L141" s="230">
        <v>19.91</v>
      </c>
      <c r="M141" s="229"/>
      <c r="N141" s="231">
        <v>491</v>
      </c>
      <c r="V141" s="219"/>
      <c r="W141" s="220"/>
      <c r="X141" s="220"/>
      <c r="AA141" s="187" t="s">
        <v>608</v>
      </c>
      <c r="AC141" s="220"/>
    </row>
    <row r="142" spans="1:29" s="181" customFormat="1" ht="22.5" x14ac:dyDescent="0.2">
      <c r="A142" s="228"/>
      <c r="B142" s="227" t="s">
        <v>687</v>
      </c>
      <c r="C142" s="425" t="s">
        <v>688</v>
      </c>
      <c r="D142" s="425"/>
      <c r="E142" s="425"/>
      <c r="F142" s="229" t="s">
        <v>611</v>
      </c>
      <c r="G142" s="229" t="s">
        <v>689</v>
      </c>
      <c r="H142" s="229"/>
      <c r="I142" s="229" t="s">
        <v>689</v>
      </c>
      <c r="J142" s="230"/>
      <c r="K142" s="229"/>
      <c r="L142" s="230">
        <v>14.73</v>
      </c>
      <c r="M142" s="229"/>
      <c r="N142" s="231">
        <v>363</v>
      </c>
      <c r="V142" s="219"/>
      <c r="W142" s="220"/>
      <c r="X142" s="220"/>
      <c r="AA142" s="187" t="s">
        <v>688</v>
      </c>
      <c r="AC142" s="220"/>
    </row>
    <row r="143" spans="1:29" s="181" customFormat="1" ht="22.5" x14ac:dyDescent="0.2">
      <c r="A143" s="228"/>
      <c r="B143" s="227" t="s">
        <v>690</v>
      </c>
      <c r="C143" s="425" t="s">
        <v>691</v>
      </c>
      <c r="D143" s="425"/>
      <c r="E143" s="425"/>
      <c r="F143" s="229" t="s">
        <v>611</v>
      </c>
      <c r="G143" s="229" t="s">
        <v>692</v>
      </c>
      <c r="H143" s="229" t="s">
        <v>616</v>
      </c>
      <c r="I143" s="229" t="s">
        <v>616</v>
      </c>
      <c r="J143" s="230"/>
      <c r="K143" s="229"/>
      <c r="L143" s="230"/>
      <c r="M143" s="229"/>
      <c r="N143" s="231"/>
      <c r="V143" s="219"/>
      <c r="W143" s="220"/>
      <c r="X143" s="220"/>
      <c r="AA143" s="187" t="s">
        <v>691</v>
      </c>
      <c r="AC143" s="220"/>
    </row>
    <row r="144" spans="1:29" s="181" customFormat="1" ht="12" x14ac:dyDescent="0.2">
      <c r="A144" s="235"/>
      <c r="B144" s="236"/>
      <c r="C144" s="428" t="s">
        <v>617</v>
      </c>
      <c r="D144" s="428"/>
      <c r="E144" s="428"/>
      <c r="F144" s="223"/>
      <c r="G144" s="223"/>
      <c r="H144" s="223"/>
      <c r="I144" s="223"/>
      <c r="J144" s="224"/>
      <c r="K144" s="223"/>
      <c r="L144" s="224">
        <v>34.64</v>
      </c>
      <c r="M144" s="232"/>
      <c r="N144" s="225">
        <v>854</v>
      </c>
      <c r="V144" s="219"/>
      <c r="W144" s="220"/>
      <c r="X144" s="220"/>
      <c r="AC144" s="220" t="s">
        <v>617</v>
      </c>
    </row>
    <row r="145" spans="1:29" s="181" customFormat="1" ht="32.25" x14ac:dyDescent="0.2">
      <c r="A145" s="221" t="s">
        <v>442</v>
      </c>
      <c r="B145" s="222" t="s">
        <v>703</v>
      </c>
      <c r="C145" s="428" t="s">
        <v>704</v>
      </c>
      <c r="D145" s="428"/>
      <c r="E145" s="428"/>
      <c r="F145" s="223" t="s">
        <v>705</v>
      </c>
      <c r="G145" s="223"/>
      <c r="H145" s="223"/>
      <c r="I145" s="223" t="s">
        <v>65</v>
      </c>
      <c r="J145" s="224"/>
      <c r="K145" s="223"/>
      <c r="L145" s="224"/>
      <c r="M145" s="223"/>
      <c r="N145" s="225"/>
      <c r="V145" s="219"/>
      <c r="W145" s="220"/>
      <c r="X145" s="220" t="s">
        <v>704</v>
      </c>
      <c r="AC145" s="220"/>
    </row>
    <row r="146" spans="1:29" s="181" customFormat="1" ht="12" x14ac:dyDescent="0.2">
      <c r="A146" s="228"/>
      <c r="B146" s="227" t="s">
        <v>65</v>
      </c>
      <c r="C146" s="425" t="s">
        <v>594</v>
      </c>
      <c r="D146" s="425"/>
      <c r="E146" s="425"/>
      <c r="F146" s="229"/>
      <c r="G146" s="229"/>
      <c r="H146" s="229"/>
      <c r="I146" s="229"/>
      <c r="J146" s="230">
        <v>139.99</v>
      </c>
      <c r="K146" s="229"/>
      <c r="L146" s="230">
        <v>139.99</v>
      </c>
      <c r="M146" s="229" t="s">
        <v>596</v>
      </c>
      <c r="N146" s="231">
        <v>3451</v>
      </c>
      <c r="V146" s="219"/>
      <c r="W146" s="220"/>
      <c r="X146" s="220"/>
      <c r="Z146" s="187" t="s">
        <v>594</v>
      </c>
      <c r="AC146" s="220"/>
    </row>
    <row r="147" spans="1:29" s="181" customFormat="1" ht="12" x14ac:dyDescent="0.2">
      <c r="A147" s="228"/>
      <c r="B147" s="227"/>
      <c r="C147" s="425" t="s">
        <v>600</v>
      </c>
      <c r="D147" s="425"/>
      <c r="E147" s="425"/>
      <c r="F147" s="229" t="s">
        <v>601</v>
      </c>
      <c r="G147" s="229" t="s">
        <v>706</v>
      </c>
      <c r="H147" s="229"/>
      <c r="I147" s="229" t="s">
        <v>706</v>
      </c>
      <c r="J147" s="230"/>
      <c r="K147" s="229"/>
      <c r="L147" s="230"/>
      <c r="M147" s="229"/>
      <c r="N147" s="231"/>
      <c r="V147" s="219"/>
      <c r="W147" s="220"/>
      <c r="X147" s="220"/>
      <c r="AA147" s="187" t="s">
        <v>600</v>
      </c>
      <c r="AC147" s="220"/>
    </row>
    <row r="148" spans="1:29" s="181" customFormat="1" ht="12" x14ac:dyDescent="0.2">
      <c r="A148" s="228"/>
      <c r="B148" s="227"/>
      <c r="C148" s="429" t="s">
        <v>607</v>
      </c>
      <c r="D148" s="429"/>
      <c r="E148" s="429"/>
      <c r="F148" s="232"/>
      <c r="G148" s="232"/>
      <c r="H148" s="232"/>
      <c r="I148" s="232"/>
      <c r="J148" s="233">
        <v>139.99</v>
      </c>
      <c r="K148" s="232"/>
      <c r="L148" s="233">
        <v>139.99</v>
      </c>
      <c r="M148" s="232"/>
      <c r="N148" s="234"/>
      <c r="V148" s="219"/>
      <c r="W148" s="220"/>
      <c r="X148" s="220"/>
      <c r="AB148" s="187" t="s">
        <v>607</v>
      </c>
      <c r="AC148" s="220"/>
    </row>
    <row r="149" spans="1:29" s="181" customFormat="1" ht="12" x14ac:dyDescent="0.2">
      <c r="A149" s="228"/>
      <c r="B149" s="227"/>
      <c r="C149" s="425" t="s">
        <v>608</v>
      </c>
      <c r="D149" s="425"/>
      <c r="E149" s="425"/>
      <c r="F149" s="229"/>
      <c r="G149" s="229"/>
      <c r="H149" s="229"/>
      <c r="I149" s="229"/>
      <c r="J149" s="230"/>
      <c r="K149" s="229"/>
      <c r="L149" s="230">
        <v>139.99</v>
      </c>
      <c r="M149" s="229"/>
      <c r="N149" s="231">
        <v>3451</v>
      </c>
      <c r="V149" s="219"/>
      <c r="W149" s="220"/>
      <c r="X149" s="220"/>
      <c r="AA149" s="187" t="s">
        <v>608</v>
      </c>
      <c r="AC149" s="220"/>
    </row>
    <row r="150" spans="1:29" s="181" customFormat="1" ht="22.5" x14ac:dyDescent="0.2">
      <c r="A150" s="228"/>
      <c r="B150" s="227" t="s">
        <v>687</v>
      </c>
      <c r="C150" s="425" t="s">
        <v>688</v>
      </c>
      <c r="D150" s="425"/>
      <c r="E150" s="425"/>
      <c r="F150" s="229" t="s">
        <v>611</v>
      </c>
      <c r="G150" s="229" t="s">
        <v>689</v>
      </c>
      <c r="H150" s="229"/>
      <c r="I150" s="229" t="s">
        <v>689</v>
      </c>
      <c r="J150" s="230"/>
      <c r="K150" s="229"/>
      <c r="L150" s="230">
        <v>103.59</v>
      </c>
      <c r="M150" s="229"/>
      <c r="N150" s="231">
        <v>2554</v>
      </c>
      <c r="V150" s="219"/>
      <c r="W150" s="220"/>
      <c r="X150" s="220"/>
      <c r="AA150" s="187" t="s">
        <v>688</v>
      </c>
      <c r="AC150" s="220"/>
    </row>
    <row r="151" spans="1:29" s="181" customFormat="1" ht="22.5" x14ac:dyDescent="0.2">
      <c r="A151" s="228"/>
      <c r="B151" s="227" t="s">
        <v>690</v>
      </c>
      <c r="C151" s="425" t="s">
        <v>691</v>
      </c>
      <c r="D151" s="425"/>
      <c r="E151" s="425"/>
      <c r="F151" s="229" t="s">
        <v>611</v>
      </c>
      <c r="G151" s="229" t="s">
        <v>692</v>
      </c>
      <c r="H151" s="229" t="s">
        <v>616</v>
      </c>
      <c r="I151" s="229" t="s">
        <v>616</v>
      </c>
      <c r="J151" s="230"/>
      <c r="K151" s="229"/>
      <c r="L151" s="230"/>
      <c r="M151" s="229"/>
      <c r="N151" s="231"/>
      <c r="V151" s="219"/>
      <c r="W151" s="220"/>
      <c r="X151" s="220"/>
      <c r="AA151" s="187" t="s">
        <v>691</v>
      </c>
      <c r="AC151" s="220"/>
    </row>
    <row r="152" spans="1:29" s="181" customFormat="1" ht="12" x14ac:dyDescent="0.2">
      <c r="A152" s="235"/>
      <c r="B152" s="236"/>
      <c r="C152" s="428" t="s">
        <v>617</v>
      </c>
      <c r="D152" s="428"/>
      <c r="E152" s="428"/>
      <c r="F152" s="223"/>
      <c r="G152" s="223"/>
      <c r="H152" s="223"/>
      <c r="I152" s="223"/>
      <c r="J152" s="224"/>
      <c r="K152" s="223"/>
      <c r="L152" s="224">
        <v>243.58</v>
      </c>
      <c r="M152" s="232"/>
      <c r="N152" s="225">
        <v>6005</v>
      </c>
      <c r="V152" s="219"/>
      <c r="W152" s="220"/>
      <c r="X152" s="220"/>
      <c r="AC152" s="220" t="s">
        <v>617</v>
      </c>
    </row>
    <row r="153" spans="1:29" s="181" customFormat="1" ht="21.75" x14ac:dyDescent="0.2">
      <c r="A153" s="221" t="s">
        <v>432</v>
      </c>
      <c r="B153" s="222" t="s">
        <v>707</v>
      </c>
      <c r="C153" s="428" t="s">
        <v>708</v>
      </c>
      <c r="D153" s="428"/>
      <c r="E153" s="428"/>
      <c r="F153" s="223" t="s">
        <v>695</v>
      </c>
      <c r="G153" s="223"/>
      <c r="H153" s="223"/>
      <c r="I153" s="223" t="s">
        <v>441</v>
      </c>
      <c r="J153" s="224"/>
      <c r="K153" s="223"/>
      <c r="L153" s="224"/>
      <c r="M153" s="223"/>
      <c r="N153" s="225"/>
      <c r="V153" s="219"/>
      <c r="W153" s="220"/>
      <c r="X153" s="220" t="s">
        <v>708</v>
      </c>
      <c r="AC153" s="220"/>
    </row>
    <row r="154" spans="1:29" s="181" customFormat="1" ht="12" x14ac:dyDescent="0.2">
      <c r="A154" s="228"/>
      <c r="B154" s="227" t="s">
        <v>65</v>
      </c>
      <c r="C154" s="425" t="s">
        <v>594</v>
      </c>
      <c r="D154" s="425"/>
      <c r="E154" s="425"/>
      <c r="F154" s="229"/>
      <c r="G154" s="229"/>
      <c r="H154" s="229"/>
      <c r="I154" s="229"/>
      <c r="J154" s="230">
        <v>29.9</v>
      </c>
      <c r="K154" s="229"/>
      <c r="L154" s="230">
        <v>358.8</v>
      </c>
      <c r="M154" s="229" t="s">
        <v>596</v>
      </c>
      <c r="N154" s="231">
        <v>8844</v>
      </c>
      <c r="V154" s="219"/>
      <c r="W154" s="220"/>
      <c r="X154" s="220"/>
      <c r="Z154" s="187" t="s">
        <v>594</v>
      </c>
      <c r="AC154" s="220"/>
    </row>
    <row r="155" spans="1:29" s="181" customFormat="1" ht="12" x14ac:dyDescent="0.2">
      <c r="A155" s="228"/>
      <c r="B155" s="227"/>
      <c r="C155" s="425" t="s">
        <v>600</v>
      </c>
      <c r="D155" s="425"/>
      <c r="E155" s="425"/>
      <c r="F155" s="229" t="s">
        <v>601</v>
      </c>
      <c r="G155" s="229" t="s">
        <v>709</v>
      </c>
      <c r="H155" s="229"/>
      <c r="I155" s="229" t="s">
        <v>710</v>
      </c>
      <c r="J155" s="230"/>
      <c r="K155" s="229"/>
      <c r="L155" s="230"/>
      <c r="M155" s="229"/>
      <c r="N155" s="231"/>
      <c r="V155" s="219"/>
      <c r="W155" s="220"/>
      <c r="X155" s="220"/>
      <c r="AA155" s="187" t="s">
        <v>600</v>
      </c>
      <c r="AC155" s="220"/>
    </row>
    <row r="156" spans="1:29" s="181" customFormat="1" ht="12" x14ac:dyDescent="0.2">
      <c r="A156" s="228"/>
      <c r="B156" s="227"/>
      <c r="C156" s="429" t="s">
        <v>607</v>
      </c>
      <c r="D156" s="429"/>
      <c r="E156" s="429"/>
      <c r="F156" s="232"/>
      <c r="G156" s="232"/>
      <c r="H156" s="232"/>
      <c r="I156" s="232"/>
      <c r="J156" s="233">
        <v>29.9</v>
      </c>
      <c r="K156" s="232"/>
      <c r="L156" s="233">
        <v>358.8</v>
      </c>
      <c r="M156" s="232"/>
      <c r="N156" s="234"/>
      <c r="V156" s="219"/>
      <c r="W156" s="220"/>
      <c r="X156" s="220"/>
      <c r="AB156" s="187" t="s">
        <v>607</v>
      </c>
      <c r="AC156" s="220"/>
    </row>
    <row r="157" spans="1:29" s="181" customFormat="1" ht="12" x14ac:dyDescent="0.2">
      <c r="A157" s="228"/>
      <c r="B157" s="227"/>
      <c r="C157" s="425" t="s">
        <v>608</v>
      </c>
      <c r="D157" s="425"/>
      <c r="E157" s="425"/>
      <c r="F157" s="229"/>
      <c r="G157" s="229"/>
      <c r="H157" s="229"/>
      <c r="I157" s="229"/>
      <c r="J157" s="230"/>
      <c r="K157" s="229"/>
      <c r="L157" s="230">
        <v>358.8</v>
      </c>
      <c r="M157" s="229"/>
      <c r="N157" s="231">
        <v>8844</v>
      </c>
      <c r="V157" s="219"/>
      <c r="W157" s="220"/>
      <c r="X157" s="220"/>
      <c r="AA157" s="187" t="s">
        <v>608</v>
      </c>
      <c r="AC157" s="220"/>
    </row>
    <row r="158" spans="1:29" s="181" customFormat="1" ht="22.5" x14ac:dyDescent="0.2">
      <c r="A158" s="228"/>
      <c r="B158" s="227" t="s">
        <v>687</v>
      </c>
      <c r="C158" s="425" t="s">
        <v>688</v>
      </c>
      <c r="D158" s="425"/>
      <c r="E158" s="425"/>
      <c r="F158" s="229" t="s">
        <v>611</v>
      </c>
      <c r="G158" s="229" t="s">
        <v>689</v>
      </c>
      <c r="H158" s="229"/>
      <c r="I158" s="229" t="s">
        <v>689</v>
      </c>
      <c r="J158" s="230"/>
      <c r="K158" s="229"/>
      <c r="L158" s="230">
        <v>265.51</v>
      </c>
      <c r="M158" s="229"/>
      <c r="N158" s="231">
        <v>6545</v>
      </c>
      <c r="V158" s="219"/>
      <c r="W158" s="220"/>
      <c r="X158" s="220"/>
      <c r="AA158" s="187" t="s">
        <v>688</v>
      </c>
      <c r="AC158" s="220"/>
    </row>
    <row r="159" spans="1:29" s="181" customFormat="1" ht="22.5" x14ac:dyDescent="0.2">
      <c r="A159" s="228"/>
      <c r="B159" s="227" t="s">
        <v>690</v>
      </c>
      <c r="C159" s="425" t="s">
        <v>691</v>
      </c>
      <c r="D159" s="425"/>
      <c r="E159" s="425"/>
      <c r="F159" s="229" t="s">
        <v>611</v>
      </c>
      <c r="G159" s="229" t="s">
        <v>692</v>
      </c>
      <c r="H159" s="229" t="s">
        <v>616</v>
      </c>
      <c r="I159" s="229" t="s">
        <v>616</v>
      </c>
      <c r="J159" s="230"/>
      <c r="K159" s="229"/>
      <c r="L159" s="230"/>
      <c r="M159" s="229"/>
      <c r="N159" s="231"/>
      <c r="V159" s="219"/>
      <c r="W159" s="220"/>
      <c r="X159" s="220"/>
      <c r="AA159" s="187" t="s">
        <v>691</v>
      </c>
      <c r="AC159" s="220"/>
    </row>
    <row r="160" spans="1:29" s="181" customFormat="1" ht="12" x14ac:dyDescent="0.2">
      <c r="A160" s="235"/>
      <c r="B160" s="236"/>
      <c r="C160" s="428" t="s">
        <v>617</v>
      </c>
      <c r="D160" s="428"/>
      <c r="E160" s="428"/>
      <c r="F160" s="223"/>
      <c r="G160" s="223"/>
      <c r="H160" s="223"/>
      <c r="I160" s="223"/>
      <c r="J160" s="224"/>
      <c r="K160" s="223"/>
      <c r="L160" s="224">
        <v>624.30999999999995</v>
      </c>
      <c r="M160" s="232"/>
      <c r="N160" s="225">
        <v>15389</v>
      </c>
      <c r="V160" s="219"/>
      <c r="W160" s="220"/>
      <c r="X160" s="220"/>
      <c r="AC160" s="220" t="s">
        <v>617</v>
      </c>
    </row>
    <row r="161" spans="1:29" s="181" customFormat="1" ht="21.75" x14ac:dyDescent="0.2">
      <c r="A161" s="221" t="s">
        <v>443</v>
      </c>
      <c r="B161" s="222" t="s">
        <v>711</v>
      </c>
      <c r="C161" s="428" t="s">
        <v>712</v>
      </c>
      <c r="D161" s="428"/>
      <c r="E161" s="428"/>
      <c r="F161" s="223" t="s">
        <v>705</v>
      </c>
      <c r="G161" s="223"/>
      <c r="H161" s="223"/>
      <c r="I161" s="223" t="s">
        <v>64</v>
      </c>
      <c r="J161" s="224"/>
      <c r="K161" s="223"/>
      <c r="L161" s="224"/>
      <c r="M161" s="223"/>
      <c r="N161" s="225"/>
      <c r="V161" s="219"/>
      <c r="W161" s="220"/>
      <c r="X161" s="220" t="s">
        <v>712</v>
      </c>
      <c r="AC161" s="220"/>
    </row>
    <row r="162" spans="1:29" s="181" customFormat="1" ht="12" x14ac:dyDescent="0.2">
      <c r="A162" s="228"/>
      <c r="B162" s="227" t="s">
        <v>65</v>
      </c>
      <c r="C162" s="425" t="s">
        <v>594</v>
      </c>
      <c r="D162" s="425"/>
      <c r="E162" s="425"/>
      <c r="F162" s="229"/>
      <c r="G162" s="229"/>
      <c r="H162" s="229"/>
      <c r="I162" s="229"/>
      <c r="J162" s="230">
        <v>98.92</v>
      </c>
      <c r="K162" s="229"/>
      <c r="L162" s="230">
        <v>197.84</v>
      </c>
      <c r="M162" s="229" t="s">
        <v>596</v>
      </c>
      <c r="N162" s="231">
        <v>4877</v>
      </c>
      <c r="V162" s="219"/>
      <c r="W162" s="220"/>
      <c r="X162" s="220"/>
      <c r="Z162" s="187" t="s">
        <v>594</v>
      </c>
      <c r="AC162" s="220"/>
    </row>
    <row r="163" spans="1:29" s="181" customFormat="1" ht="12" x14ac:dyDescent="0.2">
      <c r="A163" s="228"/>
      <c r="B163" s="227"/>
      <c r="C163" s="425" t="s">
        <v>600</v>
      </c>
      <c r="D163" s="425"/>
      <c r="E163" s="425"/>
      <c r="F163" s="229" t="s">
        <v>601</v>
      </c>
      <c r="G163" s="229" t="s">
        <v>713</v>
      </c>
      <c r="H163" s="229"/>
      <c r="I163" s="229" t="s">
        <v>714</v>
      </c>
      <c r="J163" s="230"/>
      <c r="K163" s="229"/>
      <c r="L163" s="230"/>
      <c r="M163" s="229"/>
      <c r="N163" s="231"/>
      <c r="V163" s="219"/>
      <c r="W163" s="220"/>
      <c r="X163" s="220"/>
      <c r="AA163" s="187" t="s">
        <v>600</v>
      </c>
      <c r="AC163" s="220"/>
    </row>
    <row r="164" spans="1:29" s="181" customFormat="1" ht="12" x14ac:dyDescent="0.2">
      <c r="A164" s="228"/>
      <c r="B164" s="227"/>
      <c r="C164" s="429" t="s">
        <v>607</v>
      </c>
      <c r="D164" s="429"/>
      <c r="E164" s="429"/>
      <c r="F164" s="232"/>
      <c r="G164" s="232"/>
      <c r="H164" s="232"/>
      <c r="I164" s="232"/>
      <c r="J164" s="233">
        <v>98.92</v>
      </c>
      <c r="K164" s="232"/>
      <c r="L164" s="233">
        <v>197.84</v>
      </c>
      <c r="M164" s="232"/>
      <c r="N164" s="234"/>
      <c r="V164" s="219"/>
      <c r="W164" s="220"/>
      <c r="X164" s="220"/>
      <c r="AB164" s="187" t="s">
        <v>607</v>
      </c>
      <c r="AC164" s="220"/>
    </row>
    <row r="165" spans="1:29" s="181" customFormat="1" ht="12" x14ac:dyDescent="0.2">
      <c r="A165" s="228"/>
      <c r="B165" s="227"/>
      <c r="C165" s="425" t="s">
        <v>608</v>
      </c>
      <c r="D165" s="425"/>
      <c r="E165" s="425"/>
      <c r="F165" s="229"/>
      <c r="G165" s="229"/>
      <c r="H165" s="229"/>
      <c r="I165" s="229"/>
      <c r="J165" s="230"/>
      <c r="K165" s="229"/>
      <c r="L165" s="230">
        <v>197.84</v>
      </c>
      <c r="M165" s="229"/>
      <c r="N165" s="231">
        <v>4877</v>
      </c>
      <c r="V165" s="219"/>
      <c r="W165" s="220"/>
      <c r="X165" s="220"/>
      <c r="AA165" s="187" t="s">
        <v>608</v>
      </c>
      <c r="AC165" s="220"/>
    </row>
    <row r="166" spans="1:29" s="181" customFormat="1" ht="22.5" x14ac:dyDescent="0.2">
      <c r="A166" s="228"/>
      <c r="B166" s="227" t="s">
        <v>687</v>
      </c>
      <c r="C166" s="425" t="s">
        <v>688</v>
      </c>
      <c r="D166" s="425"/>
      <c r="E166" s="425"/>
      <c r="F166" s="229" t="s">
        <v>611</v>
      </c>
      <c r="G166" s="229" t="s">
        <v>689</v>
      </c>
      <c r="H166" s="229"/>
      <c r="I166" s="229" t="s">
        <v>689</v>
      </c>
      <c r="J166" s="230"/>
      <c r="K166" s="229"/>
      <c r="L166" s="230">
        <v>146.4</v>
      </c>
      <c r="M166" s="229"/>
      <c r="N166" s="231">
        <v>3609</v>
      </c>
      <c r="V166" s="219"/>
      <c r="W166" s="220"/>
      <c r="X166" s="220"/>
      <c r="AA166" s="187" t="s">
        <v>688</v>
      </c>
      <c r="AC166" s="220"/>
    </row>
    <row r="167" spans="1:29" s="181" customFormat="1" ht="22.5" x14ac:dyDescent="0.2">
      <c r="A167" s="228"/>
      <c r="B167" s="227" t="s">
        <v>690</v>
      </c>
      <c r="C167" s="425" t="s">
        <v>691</v>
      </c>
      <c r="D167" s="425"/>
      <c r="E167" s="425"/>
      <c r="F167" s="229" t="s">
        <v>611</v>
      </c>
      <c r="G167" s="229" t="s">
        <v>692</v>
      </c>
      <c r="H167" s="229" t="s">
        <v>616</v>
      </c>
      <c r="I167" s="229" t="s">
        <v>616</v>
      </c>
      <c r="J167" s="230"/>
      <c r="K167" s="229"/>
      <c r="L167" s="230"/>
      <c r="M167" s="229"/>
      <c r="N167" s="231"/>
      <c r="V167" s="219"/>
      <c r="W167" s="220"/>
      <c r="X167" s="220"/>
      <c r="AA167" s="187" t="s">
        <v>691</v>
      </c>
      <c r="AC167" s="220"/>
    </row>
    <row r="168" spans="1:29" s="181" customFormat="1" ht="12" x14ac:dyDescent="0.2">
      <c r="A168" s="235"/>
      <c r="B168" s="236"/>
      <c r="C168" s="428" t="s">
        <v>617</v>
      </c>
      <c r="D168" s="428"/>
      <c r="E168" s="428"/>
      <c r="F168" s="223"/>
      <c r="G168" s="223"/>
      <c r="H168" s="223"/>
      <c r="I168" s="223"/>
      <c r="J168" s="224"/>
      <c r="K168" s="223"/>
      <c r="L168" s="224">
        <v>344.24</v>
      </c>
      <c r="M168" s="232"/>
      <c r="N168" s="225">
        <v>8486</v>
      </c>
      <c r="V168" s="219"/>
      <c r="W168" s="220"/>
      <c r="X168" s="220"/>
      <c r="AC168" s="220" t="s">
        <v>617</v>
      </c>
    </row>
    <row r="169" spans="1:29" s="181" customFormat="1" ht="21.75" x14ac:dyDescent="0.2">
      <c r="A169" s="221" t="s">
        <v>433</v>
      </c>
      <c r="B169" s="222" t="s">
        <v>715</v>
      </c>
      <c r="C169" s="428" t="s">
        <v>716</v>
      </c>
      <c r="D169" s="428"/>
      <c r="E169" s="428"/>
      <c r="F169" s="223" t="s">
        <v>717</v>
      </c>
      <c r="G169" s="223"/>
      <c r="H169" s="223"/>
      <c r="I169" s="223" t="s">
        <v>55</v>
      </c>
      <c r="J169" s="224">
        <v>160.41</v>
      </c>
      <c r="K169" s="223"/>
      <c r="L169" s="224">
        <v>1351.95</v>
      </c>
      <c r="M169" s="223"/>
      <c r="N169" s="225">
        <v>13268</v>
      </c>
      <c r="V169" s="219"/>
      <c r="W169" s="220"/>
      <c r="X169" s="220" t="s">
        <v>716</v>
      </c>
      <c r="AC169" s="220"/>
    </row>
    <row r="170" spans="1:29" s="181" customFormat="1" ht="12" x14ac:dyDescent="0.2">
      <c r="A170" s="228"/>
      <c r="B170" s="227" t="s">
        <v>64</v>
      </c>
      <c r="C170" s="425" t="s">
        <v>597</v>
      </c>
      <c r="D170" s="425"/>
      <c r="E170" s="425"/>
      <c r="F170" s="229"/>
      <c r="G170" s="229"/>
      <c r="H170" s="229"/>
      <c r="I170" s="229"/>
      <c r="J170" s="230">
        <v>160.41</v>
      </c>
      <c r="K170" s="229"/>
      <c r="L170" s="230">
        <v>1283.28</v>
      </c>
      <c r="M170" s="229" t="s">
        <v>598</v>
      </c>
      <c r="N170" s="231">
        <v>11575</v>
      </c>
      <c r="V170" s="219"/>
      <c r="W170" s="220"/>
      <c r="X170" s="220"/>
      <c r="Z170" s="187" t="s">
        <v>597</v>
      </c>
      <c r="AC170" s="220"/>
    </row>
    <row r="171" spans="1:29" s="181" customFormat="1" ht="12" x14ac:dyDescent="0.2">
      <c r="A171" s="228"/>
      <c r="B171" s="227" t="s">
        <v>63</v>
      </c>
      <c r="C171" s="425" t="s">
        <v>599</v>
      </c>
      <c r="D171" s="425"/>
      <c r="E171" s="425"/>
      <c r="F171" s="229"/>
      <c r="G171" s="229"/>
      <c r="H171" s="229"/>
      <c r="I171" s="229"/>
      <c r="J171" s="230">
        <v>11.6</v>
      </c>
      <c r="K171" s="229"/>
      <c r="L171" s="230">
        <v>92.8</v>
      </c>
      <c r="M171" s="229" t="s">
        <v>596</v>
      </c>
      <c r="N171" s="231">
        <v>2288</v>
      </c>
      <c r="V171" s="219"/>
      <c r="W171" s="220"/>
      <c r="X171" s="220"/>
      <c r="Z171" s="187" t="s">
        <v>599</v>
      </c>
      <c r="AC171" s="220"/>
    </row>
    <row r="172" spans="1:29" s="181" customFormat="1" ht="12" x14ac:dyDescent="0.2">
      <c r="A172" s="228"/>
      <c r="B172" s="227"/>
      <c r="C172" s="429" t="s">
        <v>607</v>
      </c>
      <c r="D172" s="429"/>
      <c r="E172" s="429"/>
      <c r="F172" s="232"/>
      <c r="G172" s="232"/>
      <c r="H172" s="232"/>
      <c r="I172" s="232"/>
      <c r="J172" s="233">
        <v>160.41</v>
      </c>
      <c r="K172" s="232"/>
      <c r="L172" s="233">
        <v>1283.28</v>
      </c>
      <c r="M172" s="232"/>
      <c r="N172" s="234"/>
      <c r="V172" s="219"/>
      <c r="W172" s="220"/>
      <c r="X172" s="220"/>
      <c r="AB172" s="187" t="s">
        <v>607</v>
      </c>
      <c r="AC172" s="220"/>
    </row>
    <row r="173" spans="1:29" s="181" customFormat="1" ht="12" x14ac:dyDescent="0.2">
      <c r="A173" s="228"/>
      <c r="B173" s="227"/>
      <c r="C173" s="425" t="s">
        <v>608</v>
      </c>
      <c r="D173" s="425"/>
      <c r="E173" s="425"/>
      <c r="F173" s="229"/>
      <c r="G173" s="229"/>
      <c r="H173" s="229"/>
      <c r="I173" s="229"/>
      <c r="J173" s="230"/>
      <c r="K173" s="229"/>
      <c r="L173" s="230">
        <v>92.8</v>
      </c>
      <c r="M173" s="229"/>
      <c r="N173" s="231">
        <v>2288</v>
      </c>
      <c r="V173" s="219"/>
      <c r="W173" s="220"/>
      <c r="X173" s="220"/>
      <c r="AA173" s="187" t="s">
        <v>608</v>
      </c>
      <c r="AC173" s="220"/>
    </row>
    <row r="174" spans="1:29" s="181" customFormat="1" ht="22.5" x14ac:dyDescent="0.2">
      <c r="A174" s="228"/>
      <c r="B174" s="227" t="s">
        <v>687</v>
      </c>
      <c r="C174" s="425" t="s">
        <v>688</v>
      </c>
      <c r="D174" s="425"/>
      <c r="E174" s="425"/>
      <c r="F174" s="229" t="s">
        <v>611</v>
      </c>
      <c r="G174" s="229" t="s">
        <v>689</v>
      </c>
      <c r="H174" s="229"/>
      <c r="I174" s="229" t="s">
        <v>689</v>
      </c>
      <c r="J174" s="230"/>
      <c r="K174" s="229"/>
      <c r="L174" s="230">
        <v>68.67</v>
      </c>
      <c r="M174" s="229"/>
      <c r="N174" s="231">
        <v>1693</v>
      </c>
      <c r="V174" s="219"/>
      <c r="W174" s="220"/>
      <c r="X174" s="220"/>
      <c r="AA174" s="187" t="s">
        <v>688</v>
      </c>
      <c r="AC174" s="220"/>
    </row>
    <row r="175" spans="1:29" s="181" customFormat="1" ht="22.5" x14ac:dyDescent="0.2">
      <c r="A175" s="228"/>
      <c r="B175" s="227" t="s">
        <v>690</v>
      </c>
      <c r="C175" s="425" t="s">
        <v>691</v>
      </c>
      <c r="D175" s="425"/>
      <c r="E175" s="425"/>
      <c r="F175" s="229" t="s">
        <v>611</v>
      </c>
      <c r="G175" s="229" t="s">
        <v>692</v>
      </c>
      <c r="H175" s="229" t="s">
        <v>616</v>
      </c>
      <c r="I175" s="229" t="s">
        <v>616</v>
      </c>
      <c r="J175" s="230"/>
      <c r="K175" s="229"/>
      <c r="L175" s="230"/>
      <c r="M175" s="229"/>
      <c r="N175" s="231"/>
      <c r="V175" s="219"/>
      <c r="W175" s="220"/>
      <c r="X175" s="220"/>
      <c r="AA175" s="187" t="s">
        <v>691</v>
      </c>
      <c r="AC175" s="220"/>
    </row>
    <row r="176" spans="1:29" s="181" customFormat="1" ht="12" x14ac:dyDescent="0.2">
      <c r="A176" s="235"/>
      <c r="B176" s="236"/>
      <c r="C176" s="428" t="s">
        <v>617</v>
      </c>
      <c r="D176" s="428"/>
      <c r="E176" s="428"/>
      <c r="F176" s="223"/>
      <c r="G176" s="223"/>
      <c r="H176" s="223"/>
      <c r="I176" s="223"/>
      <c r="J176" s="224"/>
      <c r="K176" s="223"/>
      <c r="L176" s="224">
        <v>1351.95</v>
      </c>
      <c r="M176" s="232"/>
      <c r="N176" s="225">
        <v>13268</v>
      </c>
      <c r="V176" s="219"/>
      <c r="W176" s="220"/>
      <c r="X176" s="220"/>
      <c r="AC176" s="220" t="s">
        <v>617</v>
      </c>
    </row>
    <row r="177" spans="1:33" s="181" customFormat="1" ht="1.5" customHeight="1" x14ac:dyDescent="0.2">
      <c r="A177" s="239"/>
      <c r="B177" s="236"/>
      <c r="C177" s="236"/>
      <c r="D177" s="236"/>
      <c r="E177" s="236"/>
      <c r="F177" s="239"/>
      <c r="G177" s="239"/>
      <c r="H177" s="239"/>
      <c r="I177" s="239"/>
      <c r="J177" s="245"/>
      <c r="K177" s="239"/>
      <c r="L177" s="245"/>
      <c r="M177" s="229"/>
      <c r="N177" s="245"/>
      <c r="V177" s="219"/>
      <c r="W177" s="220"/>
      <c r="X177" s="220"/>
      <c r="AC177" s="220"/>
    </row>
    <row r="178" spans="1:33" s="181" customFormat="1" ht="2.25" customHeight="1" x14ac:dyDescent="0.2">
      <c r="B178" s="199"/>
      <c r="C178" s="199"/>
      <c r="D178" s="199"/>
      <c r="E178" s="199"/>
      <c r="F178" s="199"/>
      <c r="G178" s="199"/>
      <c r="H178" s="199"/>
      <c r="I178" s="199"/>
      <c r="J178" s="199"/>
      <c r="K178" s="199"/>
      <c r="L178" s="246"/>
      <c r="M178" s="247"/>
      <c r="N178" s="248"/>
    </row>
    <row r="179" spans="1:33" s="181" customFormat="1" x14ac:dyDescent="0.2">
      <c r="A179" s="249"/>
      <c r="B179" s="250"/>
      <c r="C179" s="428" t="s">
        <v>718</v>
      </c>
      <c r="D179" s="428"/>
      <c r="E179" s="428"/>
      <c r="F179" s="428"/>
      <c r="G179" s="428"/>
      <c r="H179" s="428"/>
      <c r="I179" s="428"/>
      <c r="J179" s="428"/>
      <c r="K179" s="428"/>
      <c r="L179" s="251"/>
      <c r="M179" s="252"/>
      <c r="N179" s="253"/>
      <c r="AF179" s="220" t="s">
        <v>718</v>
      </c>
    </row>
    <row r="180" spans="1:33" s="181" customFormat="1" x14ac:dyDescent="0.2">
      <c r="A180" s="254"/>
      <c r="B180" s="227"/>
      <c r="C180" s="425" t="s">
        <v>719</v>
      </c>
      <c r="D180" s="425"/>
      <c r="E180" s="425"/>
      <c r="F180" s="425"/>
      <c r="G180" s="425"/>
      <c r="H180" s="425"/>
      <c r="I180" s="425"/>
      <c r="J180" s="425"/>
      <c r="K180" s="425"/>
      <c r="L180" s="255">
        <v>6688.61</v>
      </c>
      <c r="M180" s="256"/>
      <c r="N180" s="257">
        <v>72778</v>
      </c>
      <c r="AF180" s="220"/>
      <c r="AG180" s="187" t="s">
        <v>719</v>
      </c>
    </row>
    <row r="181" spans="1:33" s="181" customFormat="1" x14ac:dyDescent="0.2">
      <c r="A181" s="254"/>
      <c r="B181" s="227"/>
      <c r="C181" s="425" t="s">
        <v>720</v>
      </c>
      <c r="D181" s="425"/>
      <c r="E181" s="425"/>
      <c r="F181" s="425"/>
      <c r="G181" s="425"/>
      <c r="H181" s="425"/>
      <c r="I181" s="425"/>
      <c r="J181" s="425"/>
      <c r="K181" s="425"/>
      <c r="L181" s="255"/>
      <c r="M181" s="256"/>
      <c r="N181" s="257"/>
      <c r="AF181" s="220"/>
      <c r="AG181" s="187" t="s">
        <v>720</v>
      </c>
    </row>
    <row r="182" spans="1:33" s="181" customFormat="1" x14ac:dyDescent="0.2">
      <c r="A182" s="254"/>
      <c r="B182" s="227"/>
      <c r="C182" s="425" t="s">
        <v>721</v>
      </c>
      <c r="D182" s="425"/>
      <c r="E182" s="425"/>
      <c r="F182" s="425"/>
      <c r="G182" s="425"/>
      <c r="H182" s="425"/>
      <c r="I182" s="425"/>
      <c r="J182" s="425"/>
      <c r="K182" s="425"/>
      <c r="L182" s="255">
        <v>1218.97</v>
      </c>
      <c r="M182" s="256"/>
      <c r="N182" s="257">
        <v>30047</v>
      </c>
      <c r="AF182" s="220"/>
      <c r="AG182" s="187" t="s">
        <v>721</v>
      </c>
    </row>
    <row r="183" spans="1:33" s="181" customFormat="1" x14ac:dyDescent="0.2">
      <c r="A183" s="254"/>
      <c r="B183" s="227"/>
      <c r="C183" s="425" t="s">
        <v>722</v>
      </c>
      <c r="D183" s="425"/>
      <c r="E183" s="425"/>
      <c r="F183" s="425"/>
      <c r="G183" s="425"/>
      <c r="H183" s="425"/>
      <c r="I183" s="425"/>
      <c r="J183" s="425"/>
      <c r="K183" s="425"/>
      <c r="L183" s="255">
        <v>2232.44</v>
      </c>
      <c r="M183" s="256"/>
      <c r="N183" s="257">
        <v>20136</v>
      </c>
      <c r="AF183" s="220"/>
      <c r="AG183" s="187" t="s">
        <v>722</v>
      </c>
    </row>
    <row r="184" spans="1:33" s="181" customFormat="1" x14ac:dyDescent="0.2">
      <c r="A184" s="254"/>
      <c r="B184" s="227"/>
      <c r="C184" s="425" t="s">
        <v>723</v>
      </c>
      <c r="D184" s="425"/>
      <c r="E184" s="425"/>
      <c r="F184" s="425"/>
      <c r="G184" s="425"/>
      <c r="H184" s="425"/>
      <c r="I184" s="425"/>
      <c r="J184" s="425"/>
      <c r="K184" s="425"/>
      <c r="L184" s="255">
        <v>203.09</v>
      </c>
      <c r="M184" s="256"/>
      <c r="N184" s="257">
        <v>5006</v>
      </c>
      <c r="AF184" s="220"/>
      <c r="AG184" s="187" t="s">
        <v>723</v>
      </c>
    </row>
    <row r="185" spans="1:33" s="181" customFormat="1" x14ac:dyDescent="0.2">
      <c r="A185" s="254"/>
      <c r="B185" s="227"/>
      <c r="C185" s="425" t="s">
        <v>724</v>
      </c>
      <c r="D185" s="425"/>
      <c r="E185" s="425"/>
      <c r="F185" s="425"/>
      <c r="G185" s="425"/>
      <c r="H185" s="425"/>
      <c r="I185" s="425"/>
      <c r="J185" s="425"/>
      <c r="K185" s="425"/>
      <c r="L185" s="255">
        <v>3237.2</v>
      </c>
      <c r="M185" s="256"/>
      <c r="N185" s="257">
        <v>22595</v>
      </c>
      <c r="AF185" s="220"/>
      <c r="AG185" s="187" t="s">
        <v>724</v>
      </c>
    </row>
    <row r="186" spans="1:33" s="181" customFormat="1" x14ac:dyDescent="0.2">
      <c r="A186" s="254"/>
      <c r="B186" s="227"/>
      <c r="C186" s="425" t="s">
        <v>725</v>
      </c>
      <c r="D186" s="425"/>
      <c r="E186" s="425"/>
      <c r="F186" s="425"/>
      <c r="G186" s="425"/>
      <c r="H186" s="425"/>
      <c r="I186" s="425"/>
      <c r="J186" s="425"/>
      <c r="K186" s="425"/>
      <c r="L186" s="255">
        <v>4319.74</v>
      </c>
      <c r="M186" s="256"/>
      <c r="N186" s="257">
        <v>44641</v>
      </c>
      <c r="AF186" s="220"/>
      <c r="AG186" s="187" t="s">
        <v>725</v>
      </c>
    </row>
    <row r="187" spans="1:33" s="181" customFormat="1" x14ac:dyDescent="0.2">
      <c r="A187" s="254"/>
      <c r="B187" s="227"/>
      <c r="C187" s="425" t="s">
        <v>720</v>
      </c>
      <c r="D187" s="425"/>
      <c r="E187" s="425"/>
      <c r="F187" s="425"/>
      <c r="G187" s="425"/>
      <c r="H187" s="425"/>
      <c r="I187" s="425"/>
      <c r="J187" s="425"/>
      <c r="K187" s="425"/>
      <c r="L187" s="255"/>
      <c r="M187" s="256"/>
      <c r="N187" s="257"/>
      <c r="AF187" s="220"/>
      <c r="AG187" s="187" t="s">
        <v>720</v>
      </c>
    </row>
    <row r="188" spans="1:33" s="181" customFormat="1" x14ac:dyDescent="0.2">
      <c r="A188" s="254"/>
      <c r="B188" s="227"/>
      <c r="C188" s="425" t="s">
        <v>726</v>
      </c>
      <c r="D188" s="425"/>
      <c r="E188" s="425"/>
      <c r="F188" s="425"/>
      <c r="G188" s="425"/>
      <c r="H188" s="425"/>
      <c r="I188" s="425"/>
      <c r="J188" s="425"/>
      <c r="K188" s="425"/>
      <c r="L188" s="255">
        <v>300.19</v>
      </c>
      <c r="M188" s="256"/>
      <c r="N188" s="257">
        <v>7399</v>
      </c>
      <c r="AF188" s="220"/>
      <c r="AG188" s="187" t="s">
        <v>726</v>
      </c>
    </row>
    <row r="189" spans="1:33" s="181" customFormat="1" x14ac:dyDescent="0.2">
      <c r="A189" s="254"/>
      <c r="B189" s="227"/>
      <c r="C189" s="425" t="s">
        <v>727</v>
      </c>
      <c r="D189" s="425"/>
      <c r="E189" s="425"/>
      <c r="F189" s="425"/>
      <c r="G189" s="425"/>
      <c r="H189" s="425"/>
      <c r="I189" s="425"/>
      <c r="J189" s="425"/>
      <c r="K189" s="425"/>
      <c r="L189" s="255">
        <v>893.62</v>
      </c>
      <c r="M189" s="256"/>
      <c r="N189" s="257">
        <v>8060</v>
      </c>
      <c r="AF189" s="220"/>
      <c r="AG189" s="187" t="s">
        <v>727</v>
      </c>
    </row>
    <row r="190" spans="1:33" s="181" customFormat="1" x14ac:dyDescent="0.2">
      <c r="A190" s="254"/>
      <c r="B190" s="227"/>
      <c r="C190" s="425" t="s">
        <v>728</v>
      </c>
      <c r="D190" s="425"/>
      <c r="E190" s="425"/>
      <c r="F190" s="425"/>
      <c r="G190" s="425"/>
      <c r="H190" s="425"/>
      <c r="I190" s="425"/>
      <c r="J190" s="425"/>
      <c r="K190" s="425"/>
      <c r="L190" s="255">
        <v>104.46</v>
      </c>
      <c r="M190" s="256"/>
      <c r="N190" s="257">
        <v>2575</v>
      </c>
      <c r="AF190" s="220"/>
      <c r="AG190" s="187" t="s">
        <v>728</v>
      </c>
    </row>
    <row r="191" spans="1:33" s="181" customFormat="1" x14ac:dyDescent="0.2">
      <c r="A191" s="254"/>
      <c r="B191" s="227"/>
      <c r="C191" s="425" t="s">
        <v>729</v>
      </c>
      <c r="D191" s="425"/>
      <c r="E191" s="425"/>
      <c r="F191" s="425"/>
      <c r="G191" s="425"/>
      <c r="H191" s="425"/>
      <c r="I191" s="425"/>
      <c r="J191" s="425"/>
      <c r="K191" s="425"/>
      <c r="L191" s="255">
        <v>2709.14</v>
      </c>
      <c r="M191" s="256"/>
      <c r="N191" s="257">
        <v>18909</v>
      </c>
      <c r="AF191" s="220"/>
      <c r="AG191" s="187" t="s">
        <v>729</v>
      </c>
    </row>
    <row r="192" spans="1:33" s="181" customFormat="1" x14ac:dyDescent="0.2">
      <c r="A192" s="254"/>
      <c r="B192" s="227"/>
      <c r="C192" s="425" t="s">
        <v>730</v>
      </c>
      <c r="D192" s="425"/>
      <c r="E192" s="425"/>
      <c r="F192" s="425"/>
      <c r="G192" s="425"/>
      <c r="H192" s="425"/>
      <c r="I192" s="425"/>
      <c r="J192" s="425"/>
      <c r="K192" s="425"/>
      <c r="L192" s="255">
        <v>416.79</v>
      </c>
      <c r="M192" s="256"/>
      <c r="N192" s="257">
        <v>10273</v>
      </c>
      <c r="AF192" s="220"/>
      <c r="AG192" s="187" t="s">
        <v>730</v>
      </c>
    </row>
    <row r="193" spans="1:34" s="181" customFormat="1" x14ac:dyDescent="0.2">
      <c r="A193" s="254"/>
      <c r="B193" s="227"/>
      <c r="C193" s="425" t="s">
        <v>731</v>
      </c>
      <c r="D193" s="425"/>
      <c r="E193" s="425"/>
      <c r="F193" s="425"/>
      <c r="G193" s="425"/>
      <c r="H193" s="425"/>
      <c r="I193" s="425"/>
      <c r="J193" s="425"/>
      <c r="K193" s="425"/>
      <c r="L193" s="255">
        <v>782.2</v>
      </c>
      <c r="M193" s="256"/>
      <c r="N193" s="257">
        <v>9081</v>
      </c>
      <c r="AF193" s="220"/>
      <c r="AG193" s="187" t="s">
        <v>731</v>
      </c>
    </row>
    <row r="194" spans="1:34" s="181" customFormat="1" x14ac:dyDescent="0.2">
      <c r="A194" s="254"/>
      <c r="B194" s="227"/>
      <c r="C194" s="425" t="s">
        <v>720</v>
      </c>
      <c r="D194" s="425"/>
      <c r="E194" s="425"/>
      <c r="F194" s="425"/>
      <c r="G194" s="425"/>
      <c r="H194" s="425"/>
      <c r="I194" s="425"/>
      <c r="J194" s="425"/>
      <c r="K194" s="425"/>
      <c r="L194" s="255"/>
      <c r="M194" s="256"/>
      <c r="N194" s="257"/>
      <c r="AF194" s="220"/>
      <c r="AG194" s="187" t="s">
        <v>720</v>
      </c>
    </row>
    <row r="195" spans="1:34" s="181" customFormat="1" x14ac:dyDescent="0.2">
      <c r="A195" s="254"/>
      <c r="B195" s="227"/>
      <c r="C195" s="425" t="s">
        <v>726</v>
      </c>
      <c r="D195" s="425"/>
      <c r="E195" s="425"/>
      <c r="F195" s="425"/>
      <c r="G195" s="425"/>
      <c r="H195" s="425"/>
      <c r="I195" s="425"/>
      <c r="J195" s="425"/>
      <c r="K195" s="425"/>
      <c r="L195" s="255">
        <v>97.94</v>
      </c>
      <c r="M195" s="256"/>
      <c r="N195" s="257">
        <v>2414</v>
      </c>
      <c r="AF195" s="220"/>
      <c r="AG195" s="187" t="s">
        <v>726</v>
      </c>
    </row>
    <row r="196" spans="1:34" s="181" customFormat="1" x14ac:dyDescent="0.2">
      <c r="A196" s="254"/>
      <c r="B196" s="227"/>
      <c r="C196" s="425" t="s">
        <v>727</v>
      </c>
      <c r="D196" s="425"/>
      <c r="E196" s="425"/>
      <c r="F196" s="425"/>
      <c r="G196" s="425"/>
      <c r="H196" s="425"/>
      <c r="I196" s="425"/>
      <c r="J196" s="425"/>
      <c r="K196" s="425"/>
      <c r="L196" s="255">
        <v>55.54</v>
      </c>
      <c r="M196" s="256"/>
      <c r="N196" s="257">
        <v>501</v>
      </c>
      <c r="AF196" s="220"/>
      <c r="AG196" s="187" t="s">
        <v>727</v>
      </c>
    </row>
    <row r="197" spans="1:34" s="181" customFormat="1" x14ac:dyDescent="0.2">
      <c r="A197" s="254"/>
      <c r="B197" s="227"/>
      <c r="C197" s="425" t="s">
        <v>728</v>
      </c>
      <c r="D197" s="425"/>
      <c r="E197" s="425"/>
      <c r="F197" s="425"/>
      <c r="G197" s="425"/>
      <c r="H197" s="425"/>
      <c r="I197" s="425"/>
      <c r="J197" s="425"/>
      <c r="K197" s="425"/>
      <c r="L197" s="255">
        <v>5.83</v>
      </c>
      <c r="M197" s="256"/>
      <c r="N197" s="257">
        <v>143</v>
      </c>
      <c r="AF197" s="220"/>
      <c r="AG197" s="187" t="s">
        <v>728</v>
      </c>
    </row>
    <row r="198" spans="1:34" s="181" customFormat="1" x14ac:dyDescent="0.2">
      <c r="A198" s="254"/>
      <c r="B198" s="227"/>
      <c r="C198" s="425" t="s">
        <v>729</v>
      </c>
      <c r="D198" s="425"/>
      <c r="E198" s="425"/>
      <c r="F198" s="425"/>
      <c r="G198" s="425"/>
      <c r="H198" s="425"/>
      <c r="I198" s="425"/>
      <c r="J198" s="425"/>
      <c r="K198" s="425"/>
      <c r="L198" s="255">
        <v>528.05999999999995</v>
      </c>
      <c r="M198" s="256"/>
      <c r="N198" s="257">
        <v>3686</v>
      </c>
      <c r="AF198" s="220"/>
      <c r="AG198" s="187" t="s">
        <v>729</v>
      </c>
    </row>
    <row r="199" spans="1:34" s="181" customFormat="1" x14ac:dyDescent="0.2">
      <c r="A199" s="254"/>
      <c r="B199" s="227"/>
      <c r="C199" s="425" t="s">
        <v>730</v>
      </c>
      <c r="D199" s="425"/>
      <c r="E199" s="425"/>
      <c r="F199" s="425"/>
      <c r="G199" s="425"/>
      <c r="H199" s="425"/>
      <c r="I199" s="425"/>
      <c r="J199" s="425"/>
      <c r="K199" s="425"/>
      <c r="L199" s="255">
        <v>100.66</v>
      </c>
      <c r="M199" s="256"/>
      <c r="N199" s="257">
        <v>2480</v>
      </c>
      <c r="AF199" s="220"/>
      <c r="AG199" s="187" t="s">
        <v>730</v>
      </c>
    </row>
    <row r="200" spans="1:34" s="181" customFormat="1" x14ac:dyDescent="0.2">
      <c r="A200" s="254"/>
      <c r="B200" s="227"/>
      <c r="C200" s="425" t="s">
        <v>732</v>
      </c>
      <c r="D200" s="425"/>
      <c r="E200" s="425"/>
      <c r="F200" s="425"/>
      <c r="G200" s="425"/>
      <c r="H200" s="425"/>
      <c r="I200" s="425"/>
      <c r="J200" s="425"/>
      <c r="K200" s="425"/>
      <c r="L200" s="255">
        <v>191767.13</v>
      </c>
      <c r="M200" s="256"/>
      <c r="N200" s="257">
        <v>1114167</v>
      </c>
      <c r="AF200" s="220"/>
      <c r="AG200" s="187" t="s">
        <v>732</v>
      </c>
    </row>
    <row r="201" spans="1:34" s="181" customFormat="1" x14ac:dyDescent="0.2">
      <c r="A201" s="254"/>
      <c r="B201" s="227"/>
      <c r="C201" s="425" t="s">
        <v>733</v>
      </c>
      <c r="D201" s="425"/>
      <c r="E201" s="425"/>
      <c r="F201" s="425"/>
      <c r="G201" s="425"/>
      <c r="H201" s="425"/>
      <c r="I201" s="425"/>
      <c r="J201" s="425"/>
      <c r="K201" s="425"/>
      <c r="L201" s="255">
        <v>2780.21</v>
      </c>
      <c r="M201" s="256"/>
      <c r="N201" s="257">
        <v>48475</v>
      </c>
      <c r="AF201" s="220"/>
      <c r="AG201" s="187" t="s">
        <v>733</v>
      </c>
    </row>
    <row r="202" spans="1:34" s="181" customFormat="1" x14ac:dyDescent="0.2">
      <c r="A202" s="254"/>
      <c r="B202" s="227"/>
      <c r="C202" s="425" t="s">
        <v>734</v>
      </c>
      <c r="D202" s="425"/>
      <c r="E202" s="425"/>
      <c r="F202" s="425"/>
      <c r="G202" s="425"/>
      <c r="H202" s="425"/>
      <c r="I202" s="425"/>
      <c r="J202" s="425"/>
      <c r="K202" s="425"/>
      <c r="L202" s="255">
        <v>2780.21</v>
      </c>
      <c r="M202" s="256"/>
      <c r="N202" s="257">
        <v>48475</v>
      </c>
      <c r="AF202" s="220"/>
      <c r="AG202" s="187" t="s">
        <v>734</v>
      </c>
    </row>
    <row r="203" spans="1:34" s="181" customFormat="1" x14ac:dyDescent="0.2">
      <c r="A203" s="254"/>
      <c r="B203" s="227"/>
      <c r="C203" s="425" t="s">
        <v>735</v>
      </c>
      <c r="D203" s="425"/>
      <c r="E203" s="425"/>
      <c r="F203" s="425"/>
      <c r="G203" s="425"/>
      <c r="H203" s="425"/>
      <c r="I203" s="425"/>
      <c r="J203" s="425"/>
      <c r="K203" s="425"/>
      <c r="L203" s="255"/>
      <c r="M203" s="256"/>
      <c r="N203" s="257"/>
      <c r="AF203" s="220"/>
      <c r="AG203" s="187" t="s">
        <v>735</v>
      </c>
    </row>
    <row r="204" spans="1:34" s="181" customFormat="1" x14ac:dyDescent="0.2">
      <c r="A204" s="254"/>
      <c r="B204" s="227"/>
      <c r="C204" s="425" t="s">
        <v>736</v>
      </c>
      <c r="D204" s="425"/>
      <c r="E204" s="425"/>
      <c r="F204" s="425"/>
      <c r="G204" s="425"/>
      <c r="H204" s="425"/>
      <c r="I204" s="425"/>
      <c r="J204" s="425"/>
      <c r="K204" s="425"/>
      <c r="L204" s="255">
        <v>820.84</v>
      </c>
      <c r="M204" s="256"/>
      <c r="N204" s="257">
        <v>20234</v>
      </c>
      <c r="AF204" s="220"/>
      <c r="AG204" s="187" t="s">
        <v>736</v>
      </c>
    </row>
    <row r="205" spans="1:34" s="181" customFormat="1" x14ac:dyDescent="0.2">
      <c r="A205" s="254"/>
      <c r="B205" s="227"/>
      <c r="C205" s="425" t="s">
        <v>737</v>
      </c>
      <c r="D205" s="425"/>
      <c r="E205" s="425"/>
      <c r="F205" s="425"/>
      <c r="G205" s="425"/>
      <c r="H205" s="425"/>
      <c r="I205" s="425"/>
      <c r="J205" s="425"/>
      <c r="K205" s="425"/>
      <c r="L205" s="255">
        <v>1283.28</v>
      </c>
      <c r="M205" s="256"/>
      <c r="N205" s="257">
        <v>11575</v>
      </c>
      <c r="AF205" s="220"/>
      <c r="AG205" s="187" t="s">
        <v>737</v>
      </c>
    </row>
    <row r="206" spans="1:34" s="181" customFormat="1" x14ac:dyDescent="0.2">
      <c r="A206" s="254"/>
      <c r="B206" s="227"/>
      <c r="C206" s="425" t="s">
        <v>738</v>
      </c>
      <c r="D206" s="425"/>
      <c r="E206" s="425"/>
      <c r="F206" s="425"/>
      <c r="G206" s="425"/>
      <c r="H206" s="425"/>
      <c r="I206" s="425"/>
      <c r="J206" s="425"/>
      <c r="K206" s="425"/>
      <c r="L206" s="255">
        <v>92.8</v>
      </c>
      <c r="M206" s="256"/>
      <c r="N206" s="257">
        <v>2288</v>
      </c>
      <c r="AF206" s="220"/>
      <c r="AG206" s="187" t="s">
        <v>738</v>
      </c>
    </row>
    <row r="207" spans="1:34" s="181" customFormat="1" x14ac:dyDescent="0.2">
      <c r="A207" s="254"/>
      <c r="B207" s="227"/>
      <c r="C207" s="425" t="s">
        <v>739</v>
      </c>
      <c r="D207" s="425"/>
      <c r="E207" s="425"/>
      <c r="F207" s="425"/>
      <c r="G207" s="425"/>
      <c r="H207" s="425"/>
      <c r="I207" s="425"/>
      <c r="J207" s="425"/>
      <c r="K207" s="425"/>
      <c r="L207" s="255">
        <v>676.09</v>
      </c>
      <c r="M207" s="256"/>
      <c r="N207" s="257">
        <v>16666</v>
      </c>
      <c r="AF207" s="220"/>
      <c r="AG207" s="187" t="s">
        <v>739</v>
      </c>
    </row>
    <row r="208" spans="1:34" s="181" customFormat="1" x14ac:dyDescent="0.2">
      <c r="A208" s="254"/>
      <c r="B208" s="245"/>
      <c r="C208" s="426" t="s">
        <v>740</v>
      </c>
      <c r="D208" s="426"/>
      <c r="E208" s="426"/>
      <c r="F208" s="426"/>
      <c r="G208" s="426"/>
      <c r="H208" s="426"/>
      <c r="I208" s="426"/>
      <c r="J208" s="426"/>
      <c r="K208" s="426"/>
      <c r="L208" s="258">
        <v>199649.28</v>
      </c>
      <c r="M208" s="259"/>
      <c r="N208" s="260">
        <v>1216364</v>
      </c>
      <c r="AF208" s="220"/>
      <c r="AH208" s="220" t="s">
        <v>740</v>
      </c>
    </row>
    <row r="209" spans="1:35" x14ac:dyDescent="0.2">
      <c r="A209" s="254"/>
      <c r="B209" s="227"/>
      <c r="C209" s="425" t="s">
        <v>741</v>
      </c>
      <c r="D209" s="425"/>
      <c r="E209" s="425"/>
      <c r="F209" s="425"/>
      <c r="G209" s="425"/>
      <c r="H209" s="425"/>
      <c r="I209" s="425"/>
      <c r="J209" s="425"/>
      <c r="K209" s="425"/>
      <c r="L209" s="255">
        <v>1422.06</v>
      </c>
      <c r="M209" s="256"/>
      <c r="N209" s="257">
        <v>35053</v>
      </c>
      <c r="P209" s="181"/>
      <c r="Q209" s="181"/>
      <c r="R209" s="181"/>
      <c r="S209" s="181"/>
      <c r="T209" s="181"/>
      <c r="U209" s="181"/>
      <c r="V209" s="181"/>
      <c r="W209" s="181"/>
      <c r="X209" s="181"/>
      <c r="Y209" s="181"/>
      <c r="Z209" s="181"/>
      <c r="AA209" s="181"/>
      <c r="AB209" s="181"/>
      <c r="AC209" s="181"/>
      <c r="AD209" s="181"/>
      <c r="AE209" s="181"/>
      <c r="AF209" s="220"/>
      <c r="AG209" s="187" t="s">
        <v>741</v>
      </c>
      <c r="AH209" s="220"/>
      <c r="AI209" s="181"/>
    </row>
    <row r="210" spans="1:35" x14ac:dyDescent="0.2">
      <c r="A210" s="254"/>
      <c r="B210" s="227"/>
      <c r="C210" s="425" t="s">
        <v>742</v>
      </c>
      <c r="D210" s="425"/>
      <c r="E210" s="425"/>
      <c r="F210" s="425"/>
      <c r="G210" s="425"/>
      <c r="H210" s="425"/>
      <c r="I210" s="425"/>
      <c r="J210" s="425"/>
      <c r="K210" s="425"/>
      <c r="L210" s="255">
        <v>1193.54</v>
      </c>
      <c r="M210" s="256"/>
      <c r="N210" s="257">
        <v>29419</v>
      </c>
      <c r="P210" s="181"/>
      <c r="Q210" s="181"/>
      <c r="R210" s="181"/>
      <c r="S210" s="181"/>
      <c r="T210" s="181"/>
      <c r="U210" s="181"/>
      <c r="V210" s="181"/>
      <c r="W210" s="181"/>
      <c r="X210" s="181"/>
      <c r="Y210" s="181"/>
      <c r="Z210" s="181"/>
      <c r="AA210" s="181"/>
      <c r="AB210" s="181"/>
      <c r="AC210" s="181"/>
      <c r="AD210" s="181"/>
      <c r="AE210" s="181"/>
      <c r="AF210" s="220"/>
      <c r="AG210" s="187" t="s">
        <v>742</v>
      </c>
      <c r="AH210" s="220"/>
      <c r="AI210" s="181"/>
    </row>
    <row r="211" spans="1:35" x14ac:dyDescent="0.2">
      <c r="A211" s="254"/>
      <c r="B211" s="245"/>
      <c r="C211" s="426" t="s">
        <v>743</v>
      </c>
      <c r="D211" s="426"/>
      <c r="E211" s="426"/>
      <c r="F211" s="426"/>
      <c r="G211" s="426"/>
      <c r="H211" s="426"/>
      <c r="I211" s="426"/>
      <c r="J211" s="426"/>
      <c r="K211" s="426"/>
      <c r="L211" s="258">
        <v>5101.9399999999996</v>
      </c>
      <c r="M211" s="259"/>
      <c r="N211" s="260">
        <v>53722</v>
      </c>
      <c r="P211" s="181"/>
      <c r="Q211" s="181"/>
      <c r="R211" s="181"/>
      <c r="S211" s="181"/>
      <c r="T211" s="181"/>
      <c r="U211" s="181"/>
      <c r="V211" s="181"/>
      <c r="W211" s="181"/>
      <c r="X211" s="181"/>
      <c r="Y211" s="181"/>
      <c r="Z211" s="181"/>
      <c r="AA211" s="181"/>
      <c r="AB211" s="181"/>
      <c r="AC211" s="181"/>
      <c r="AD211" s="181"/>
      <c r="AE211" s="181"/>
      <c r="AF211" s="220"/>
      <c r="AG211" s="181"/>
      <c r="AH211" s="220" t="s">
        <v>743</v>
      </c>
      <c r="AI211" s="181"/>
    </row>
    <row r="212" spans="1:35" x14ac:dyDescent="0.2">
      <c r="A212" s="254"/>
      <c r="B212" s="227"/>
      <c r="C212" s="425" t="s">
        <v>744</v>
      </c>
      <c r="D212" s="425"/>
      <c r="E212" s="425"/>
      <c r="F212" s="425"/>
      <c r="G212" s="425"/>
      <c r="H212" s="425"/>
      <c r="I212" s="425"/>
      <c r="J212" s="425"/>
      <c r="K212" s="425"/>
      <c r="L212" s="255">
        <v>306.12</v>
      </c>
      <c r="M212" s="256"/>
      <c r="N212" s="257">
        <v>3223</v>
      </c>
      <c r="P212" s="181"/>
      <c r="Q212" s="181"/>
      <c r="R212" s="181"/>
      <c r="S212" s="181"/>
      <c r="T212" s="181"/>
      <c r="U212" s="181"/>
      <c r="V212" s="181"/>
      <c r="W212" s="181"/>
      <c r="X212" s="181"/>
      <c r="Y212" s="181"/>
      <c r="Z212" s="181"/>
      <c r="AA212" s="181"/>
      <c r="AB212" s="181"/>
      <c r="AC212" s="181"/>
      <c r="AD212" s="181"/>
      <c r="AE212" s="181"/>
      <c r="AF212" s="220"/>
      <c r="AG212" s="187" t="s">
        <v>744</v>
      </c>
      <c r="AH212" s="220"/>
      <c r="AI212" s="181"/>
    </row>
    <row r="213" spans="1:35" x14ac:dyDescent="0.2">
      <c r="A213" s="254"/>
      <c r="B213" s="245"/>
      <c r="C213" s="426" t="s">
        <v>745</v>
      </c>
      <c r="D213" s="426"/>
      <c r="E213" s="426"/>
      <c r="F213" s="426"/>
      <c r="G213" s="426"/>
      <c r="H213" s="426"/>
      <c r="I213" s="426"/>
      <c r="J213" s="426"/>
      <c r="K213" s="426"/>
      <c r="L213" s="258">
        <v>199955.4</v>
      </c>
      <c r="M213" s="259"/>
      <c r="N213" s="260">
        <v>1219587</v>
      </c>
      <c r="P213" s="181"/>
      <c r="Q213" s="181"/>
      <c r="R213" s="181"/>
      <c r="S213" s="181"/>
      <c r="T213" s="181"/>
      <c r="U213" s="181"/>
      <c r="V213" s="181"/>
      <c r="W213" s="181"/>
      <c r="X213" s="181"/>
      <c r="Y213" s="181"/>
      <c r="Z213" s="181"/>
      <c r="AA213" s="181"/>
      <c r="AB213" s="181"/>
      <c r="AC213" s="181"/>
      <c r="AD213" s="181"/>
      <c r="AE213" s="181"/>
      <c r="AF213" s="220"/>
      <c r="AG213" s="181"/>
      <c r="AH213" s="220" t="s">
        <v>745</v>
      </c>
      <c r="AI213" s="181"/>
    </row>
    <row r="214" spans="1:35" x14ac:dyDescent="0.2">
      <c r="A214" s="254"/>
      <c r="B214" s="245"/>
      <c r="C214" s="426" t="s">
        <v>746</v>
      </c>
      <c r="D214" s="426"/>
      <c r="E214" s="426"/>
      <c r="F214" s="426"/>
      <c r="G214" s="426"/>
      <c r="H214" s="426"/>
      <c r="I214" s="426"/>
      <c r="J214" s="426"/>
      <c r="K214" s="426"/>
      <c r="L214" s="258">
        <v>199955.4</v>
      </c>
      <c r="M214" s="259"/>
      <c r="N214" s="261">
        <v>1219587</v>
      </c>
      <c r="P214" s="181"/>
      <c r="Q214" s="181"/>
      <c r="R214" s="181"/>
      <c r="S214" s="181"/>
      <c r="T214" s="181"/>
      <c r="U214" s="181"/>
      <c r="V214" s="181"/>
      <c r="W214" s="181"/>
      <c r="X214" s="181"/>
      <c r="Y214" s="181"/>
      <c r="Z214" s="181"/>
      <c r="AA214" s="181"/>
      <c r="AB214" s="181"/>
      <c r="AC214" s="181"/>
      <c r="AD214" s="181"/>
      <c r="AE214" s="181"/>
      <c r="AF214" s="220"/>
      <c r="AG214" s="181"/>
      <c r="AH214" s="220"/>
      <c r="AI214" s="220" t="s">
        <v>746</v>
      </c>
    </row>
    <row r="215" spans="1:35" ht="1.5" customHeight="1" x14ac:dyDescent="0.2">
      <c r="B215" s="245"/>
      <c r="C215" s="236"/>
      <c r="D215" s="236"/>
      <c r="E215" s="236"/>
      <c r="F215" s="236"/>
      <c r="G215" s="236"/>
      <c r="H215" s="236"/>
      <c r="I215" s="236"/>
      <c r="J215" s="236"/>
      <c r="K215" s="236"/>
      <c r="L215" s="258"/>
      <c r="M215" s="262"/>
      <c r="N215" s="263"/>
      <c r="P215" s="181"/>
      <c r="Q215" s="181"/>
      <c r="R215" s="181"/>
      <c r="S215" s="181"/>
      <c r="T215" s="181"/>
      <c r="U215" s="181"/>
      <c r="V215" s="181"/>
      <c r="W215" s="181"/>
      <c r="X215" s="181"/>
      <c r="Y215" s="181"/>
      <c r="Z215" s="181"/>
      <c r="AA215" s="181"/>
      <c r="AB215" s="181"/>
      <c r="AC215" s="181"/>
      <c r="AD215" s="181"/>
      <c r="AE215" s="181"/>
      <c r="AF215" s="181"/>
      <c r="AG215" s="181"/>
      <c r="AH215" s="181"/>
      <c r="AI215" s="181"/>
    </row>
    <row r="216" spans="1:35" ht="53.25" customHeight="1" x14ac:dyDescent="0.2">
      <c r="A216" s="264"/>
      <c r="B216" s="264"/>
      <c r="C216" s="264"/>
      <c r="D216" s="264"/>
      <c r="E216" s="264"/>
      <c r="F216" s="264"/>
      <c r="G216" s="264"/>
      <c r="H216" s="264"/>
      <c r="I216" s="264"/>
      <c r="J216" s="264"/>
      <c r="K216" s="264"/>
      <c r="L216" s="264"/>
      <c r="M216" s="264"/>
      <c r="N216" s="264"/>
      <c r="P216" s="181"/>
      <c r="Q216" s="181"/>
      <c r="R216" s="181"/>
      <c r="S216" s="181"/>
      <c r="T216" s="181"/>
      <c r="U216" s="181"/>
      <c r="V216" s="181"/>
      <c r="W216" s="181"/>
      <c r="X216" s="181"/>
      <c r="Y216" s="181"/>
      <c r="Z216" s="181"/>
      <c r="AA216" s="181"/>
      <c r="AB216" s="181"/>
      <c r="AC216" s="181"/>
      <c r="AD216" s="181"/>
      <c r="AE216" s="181"/>
      <c r="AF216" s="181"/>
      <c r="AG216" s="181"/>
      <c r="AH216" s="181"/>
      <c r="AI216" s="181"/>
    </row>
    <row r="217" spans="1:35" ht="15" x14ac:dyDescent="0.25">
      <c r="A217" s="265"/>
      <c r="B217" s="266" t="s">
        <v>747</v>
      </c>
      <c r="C217" s="427" t="s">
        <v>748</v>
      </c>
      <c r="D217" s="427"/>
      <c r="E217" s="427"/>
      <c r="F217" s="427"/>
      <c r="G217" s="427"/>
      <c r="H217" s="427"/>
      <c r="I217" s="427"/>
      <c r="J217" s="427"/>
      <c r="K217" s="427"/>
      <c r="L217" s="427"/>
      <c r="M217" s="267"/>
      <c r="N217" s="267"/>
    </row>
    <row r="218" spans="1:35" ht="13.5" customHeight="1" x14ac:dyDescent="0.25">
      <c r="A218" s="265"/>
      <c r="B218" s="268"/>
      <c r="C218" s="424" t="s">
        <v>749</v>
      </c>
      <c r="D218" s="424"/>
      <c r="E218" s="424"/>
      <c r="F218" s="424"/>
      <c r="G218" s="424"/>
      <c r="H218" s="424"/>
      <c r="I218" s="424"/>
      <c r="J218" s="424"/>
      <c r="K218" s="424"/>
      <c r="L218" s="424"/>
      <c r="M218" s="267"/>
      <c r="N218" s="267"/>
    </row>
    <row r="219" spans="1:35" ht="12.75" customHeight="1" x14ac:dyDescent="0.25">
      <c r="A219" s="265"/>
      <c r="B219" s="266" t="s">
        <v>750</v>
      </c>
      <c r="C219" s="427" t="s">
        <v>751</v>
      </c>
      <c r="D219" s="427"/>
      <c r="E219" s="427"/>
      <c r="F219" s="427"/>
      <c r="G219" s="427"/>
      <c r="H219" s="427"/>
      <c r="I219" s="427"/>
      <c r="J219" s="427"/>
      <c r="K219" s="427"/>
      <c r="L219" s="427"/>
      <c r="M219" s="267"/>
      <c r="N219" s="267"/>
    </row>
    <row r="220" spans="1:35" ht="13.5" customHeight="1" x14ac:dyDescent="0.25">
      <c r="A220" s="265"/>
      <c r="B220" s="265"/>
      <c r="C220" s="424" t="s">
        <v>749</v>
      </c>
      <c r="D220" s="424"/>
      <c r="E220" s="424"/>
      <c r="F220" s="424"/>
      <c r="G220" s="424"/>
      <c r="H220" s="424"/>
      <c r="I220" s="424"/>
      <c r="J220" s="424"/>
      <c r="K220" s="424"/>
      <c r="L220" s="424"/>
      <c r="M220" s="267"/>
      <c r="N220" s="267"/>
    </row>
    <row r="222" spans="1:35" x14ac:dyDescent="0.2">
      <c r="B222" s="269"/>
      <c r="D222" s="269"/>
      <c r="F222" s="269"/>
      <c r="P222" s="181"/>
      <c r="Q222" s="181"/>
      <c r="R222" s="181"/>
      <c r="S222" s="181"/>
      <c r="T222" s="181"/>
      <c r="U222" s="181"/>
      <c r="V222" s="181"/>
      <c r="W222" s="181"/>
      <c r="X222" s="181"/>
      <c r="Y222" s="181"/>
      <c r="Z222" s="181"/>
      <c r="AA222" s="181"/>
      <c r="AB222" s="181"/>
      <c r="AC222" s="181"/>
      <c r="AD222" s="181"/>
      <c r="AE222" s="181"/>
      <c r="AF222" s="181"/>
      <c r="AG222" s="181"/>
      <c r="AH222" s="181"/>
      <c r="AI222" s="181"/>
    </row>
  </sheetData>
  <mergeCells count="201">
    <mergeCell ref="A4:C4"/>
    <mergeCell ref="K4:N4"/>
    <mergeCell ref="A5:B5"/>
    <mergeCell ref="K5:N5"/>
    <mergeCell ref="A6:C6"/>
    <mergeCell ref="K6:N6"/>
    <mergeCell ref="A17:N17"/>
    <mergeCell ref="A18:N18"/>
    <mergeCell ref="A20:N20"/>
    <mergeCell ref="A21:N21"/>
    <mergeCell ref="B23:F23"/>
    <mergeCell ref="B24:F24"/>
    <mergeCell ref="M7:N7"/>
    <mergeCell ref="K8:N8"/>
    <mergeCell ref="D10:N10"/>
    <mergeCell ref="A13:N13"/>
    <mergeCell ref="A14:N14"/>
    <mergeCell ref="A16:N16"/>
    <mergeCell ref="N35:N37"/>
    <mergeCell ref="C38:E38"/>
    <mergeCell ref="A39:N39"/>
    <mergeCell ref="A40:N40"/>
    <mergeCell ref="C41:E41"/>
    <mergeCell ref="C42:N42"/>
    <mergeCell ref="L33:M33"/>
    <mergeCell ref="A35:A37"/>
    <mergeCell ref="B35:B37"/>
    <mergeCell ref="C35:E37"/>
    <mergeCell ref="F35:F37"/>
    <mergeCell ref="G35:I36"/>
    <mergeCell ref="J35:L36"/>
    <mergeCell ref="M35:M37"/>
    <mergeCell ref="C49:E49"/>
    <mergeCell ref="C50:E50"/>
    <mergeCell ref="C51:E51"/>
    <mergeCell ref="C52:E52"/>
    <mergeCell ref="C53:E53"/>
    <mergeCell ref="C55:E55"/>
    <mergeCell ref="C43:E43"/>
    <mergeCell ref="C44:E44"/>
    <mergeCell ref="C45:E45"/>
    <mergeCell ref="C46:E46"/>
    <mergeCell ref="C47:E47"/>
    <mergeCell ref="C48:E48"/>
    <mergeCell ref="C63:E63"/>
    <mergeCell ref="C64:E64"/>
    <mergeCell ref="C65:E65"/>
    <mergeCell ref="C66:E66"/>
    <mergeCell ref="C67:E67"/>
    <mergeCell ref="C68:E68"/>
    <mergeCell ref="C57:E57"/>
    <mergeCell ref="C58:N58"/>
    <mergeCell ref="C59:E59"/>
    <mergeCell ref="C60:E60"/>
    <mergeCell ref="C61:E61"/>
    <mergeCell ref="C62:E62"/>
    <mergeCell ref="C76:E76"/>
    <mergeCell ref="C77:E77"/>
    <mergeCell ref="C78:E78"/>
    <mergeCell ref="C79:E79"/>
    <mergeCell ref="C80:E80"/>
    <mergeCell ref="C81:E81"/>
    <mergeCell ref="C69:E69"/>
    <mergeCell ref="C71:N71"/>
    <mergeCell ref="C72:E72"/>
    <mergeCell ref="C73:N73"/>
    <mergeCell ref="C74:N74"/>
    <mergeCell ref="C75:E75"/>
    <mergeCell ref="C88:N88"/>
    <mergeCell ref="C89:E89"/>
    <mergeCell ref="C90:E90"/>
    <mergeCell ref="C91:E91"/>
    <mergeCell ref="C92:E92"/>
    <mergeCell ref="C93:E93"/>
    <mergeCell ref="C82:E82"/>
    <mergeCell ref="C83:E83"/>
    <mergeCell ref="C84:E84"/>
    <mergeCell ref="C85:E85"/>
    <mergeCell ref="C86:E86"/>
    <mergeCell ref="C87:N87"/>
    <mergeCell ref="C100:E100"/>
    <mergeCell ref="C102:N102"/>
    <mergeCell ref="C103:E103"/>
    <mergeCell ref="C104:N104"/>
    <mergeCell ref="C105:N105"/>
    <mergeCell ref="C106:E106"/>
    <mergeCell ref="C94:E94"/>
    <mergeCell ref="C95:E95"/>
    <mergeCell ref="C96:E96"/>
    <mergeCell ref="C97:E97"/>
    <mergeCell ref="C98:E98"/>
    <mergeCell ref="C99:E99"/>
    <mergeCell ref="C113:E113"/>
    <mergeCell ref="C114:E114"/>
    <mergeCell ref="C115:E115"/>
    <mergeCell ref="C116:E116"/>
    <mergeCell ref="C117:E117"/>
    <mergeCell ref="C119:N119"/>
    <mergeCell ref="C107:E107"/>
    <mergeCell ref="C108:E108"/>
    <mergeCell ref="C109:E109"/>
    <mergeCell ref="C110:E110"/>
    <mergeCell ref="C111:E111"/>
    <mergeCell ref="C112:E112"/>
    <mergeCell ref="C126:E126"/>
    <mergeCell ref="C127:E127"/>
    <mergeCell ref="C128:E128"/>
    <mergeCell ref="C129:E129"/>
    <mergeCell ref="C130:E130"/>
    <mergeCell ref="C131:E131"/>
    <mergeCell ref="A120:N120"/>
    <mergeCell ref="C121:E121"/>
    <mergeCell ref="C122:E122"/>
    <mergeCell ref="C123:E123"/>
    <mergeCell ref="C124:E124"/>
    <mergeCell ref="C125:E125"/>
    <mergeCell ref="C138:E138"/>
    <mergeCell ref="C139:E139"/>
    <mergeCell ref="C140:E140"/>
    <mergeCell ref="C141:E141"/>
    <mergeCell ref="C142:E142"/>
    <mergeCell ref="C143:E143"/>
    <mergeCell ref="C132:E132"/>
    <mergeCell ref="C133:E133"/>
    <mergeCell ref="C134:E134"/>
    <mergeCell ref="C135:E135"/>
    <mergeCell ref="C136:E136"/>
    <mergeCell ref="C137:E137"/>
    <mergeCell ref="C150:E150"/>
    <mergeCell ref="C151:E151"/>
    <mergeCell ref="C152:E152"/>
    <mergeCell ref="C153:E153"/>
    <mergeCell ref="C154:E154"/>
    <mergeCell ref="C155:E155"/>
    <mergeCell ref="C144:E144"/>
    <mergeCell ref="C145:E145"/>
    <mergeCell ref="C146:E146"/>
    <mergeCell ref="C147:E147"/>
    <mergeCell ref="C148:E148"/>
    <mergeCell ref="C149:E149"/>
    <mergeCell ref="C162:E162"/>
    <mergeCell ref="C163:E163"/>
    <mergeCell ref="C164:E164"/>
    <mergeCell ref="C165:E165"/>
    <mergeCell ref="C166:E166"/>
    <mergeCell ref="C167:E167"/>
    <mergeCell ref="C156:E156"/>
    <mergeCell ref="C157:E157"/>
    <mergeCell ref="C158:E158"/>
    <mergeCell ref="C159:E159"/>
    <mergeCell ref="C160:E160"/>
    <mergeCell ref="C161:E161"/>
    <mergeCell ref="C174:E174"/>
    <mergeCell ref="C175:E175"/>
    <mergeCell ref="C176:E176"/>
    <mergeCell ref="C179:K179"/>
    <mergeCell ref="C180:K180"/>
    <mergeCell ref="C181:K181"/>
    <mergeCell ref="C168:E168"/>
    <mergeCell ref="C169:E169"/>
    <mergeCell ref="C170:E170"/>
    <mergeCell ref="C171:E171"/>
    <mergeCell ref="C172:E172"/>
    <mergeCell ref="C173:E173"/>
    <mergeCell ref="C188:K188"/>
    <mergeCell ref="C189:K189"/>
    <mergeCell ref="C190:K190"/>
    <mergeCell ref="C191:K191"/>
    <mergeCell ref="C192:K192"/>
    <mergeCell ref="C193:K193"/>
    <mergeCell ref="C182:K182"/>
    <mergeCell ref="C183:K183"/>
    <mergeCell ref="C184:K184"/>
    <mergeCell ref="C185:K185"/>
    <mergeCell ref="C186:K186"/>
    <mergeCell ref="C187:K187"/>
    <mergeCell ref="C200:K200"/>
    <mergeCell ref="C201:K201"/>
    <mergeCell ref="C202:K202"/>
    <mergeCell ref="C203:K203"/>
    <mergeCell ref="C204:K204"/>
    <mergeCell ref="C205:K205"/>
    <mergeCell ref="C194:K194"/>
    <mergeCell ref="C195:K195"/>
    <mergeCell ref="C196:K196"/>
    <mergeCell ref="C197:K197"/>
    <mergeCell ref="C198:K198"/>
    <mergeCell ref="C199:K199"/>
    <mergeCell ref="C220:L220"/>
    <mergeCell ref="C212:K212"/>
    <mergeCell ref="C213:K213"/>
    <mergeCell ref="C214:K214"/>
    <mergeCell ref="C217:L217"/>
    <mergeCell ref="C218:L218"/>
    <mergeCell ref="C219:L219"/>
    <mergeCell ref="C206:K206"/>
    <mergeCell ref="C207:K207"/>
    <mergeCell ref="C208:K208"/>
    <mergeCell ref="C209:K209"/>
    <mergeCell ref="C210:K210"/>
    <mergeCell ref="C211:K211"/>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26" t="str">
        <f>'1. паспорт местоположение'!$A$5</f>
        <v>Год раскрытия информации: 2021 год</v>
      </c>
      <c r="B4" s="326"/>
      <c r="C4" s="326"/>
      <c r="D4" s="326"/>
      <c r="E4" s="326"/>
      <c r="F4" s="326"/>
      <c r="G4" s="326"/>
      <c r="H4" s="326"/>
      <c r="I4" s="326"/>
      <c r="J4" s="326"/>
      <c r="K4" s="326"/>
      <c r="L4" s="326"/>
      <c r="M4" s="326"/>
      <c r="N4" s="326"/>
      <c r="O4" s="326"/>
      <c r="P4" s="326"/>
      <c r="Q4" s="326"/>
      <c r="R4" s="326"/>
      <c r="S4" s="326"/>
    </row>
    <row r="5" spans="1:28" s="7" customFormat="1" ht="15.75" x14ac:dyDescent="0.2">
      <c r="A5" s="12"/>
    </row>
    <row r="6" spans="1:28" s="7" customFormat="1" ht="18.75" x14ac:dyDescent="0.2">
      <c r="A6" s="330" t="s">
        <v>10</v>
      </c>
      <c r="B6" s="330"/>
      <c r="C6" s="330"/>
      <c r="D6" s="330"/>
      <c r="E6" s="330"/>
      <c r="F6" s="330"/>
      <c r="G6" s="330"/>
      <c r="H6" s="330"/>
      <c r="I6" s="330"/>
      <c r="J6" s="330"/>
      <c r="K6" s="330"/>
      <c r="L6" s="330"/>
      <c r="M6" s="330"/>
      <c r="N6" s="330"/>
      <c r="O6" s="330"/>
      <c r="P6" s="330"/>
      <c r="Q6" s="330"/>
      <c r="R6" s="330"/>
      <c r="S6" s="330"/>
      <c r="T6" s="9"/>
      <c r="U6" s="9"/>
      <c r="V6" s="9"/>
      <c r="W6" s="9"/>
      <c r="X6" s="9"/>
      <c r="Y6" s="9"/>
      <c r="Z6" s="9"/>
      <c r="AA6" s="9"/>
      <c r="AB6" s="9"/>
    </row>
    <row r="7" spans="1:28" s="7" customFormat="1" ht="18.75" x14ac:dyDescent="0.2">
      <c r="A7" s="330"/>
      <c r="B7" s="330"/>
      <c r="C7" s="330"/>
      <c r="D7" s="330"/>
      <c r="E7" s="330"/>
      <c r="F7" s="330"/>
      <c r="G7" s="330"/>
      <c r="H7" s="330"/>
      <c r="I7" s="330"/>
      <c r="J7" s="330"/>
      <c r="K7" s="330"/>
      <c r="L7" s="330"/>
      <c r="M7" s="330"/>
      <c r="N7" s="330"/>
      <c r="O7" s="330"/>
      <c r="P7" s="330"/>
      <c r="Q7" s="330"/>
      <c r="R7" s="330"/>
      <c r="S7" s="330"/>
      <c r="T7" s="9"/>
      <c r="U7" s="9"/>
      <c r="V7" s="9"/>
      <c r="W7" s="9"/>
      <c r="X7" s="9"/>
      <c r="Y7" s="9"/>
      <c r="Z7" s="9"/>
      <c r="AA7" s="9"/>
      <c r="AB7" s="9"/>
    </row>
    <row r="8" spans="1:28" s="7" customFormat="1" ht="18.75" x14ac:dyDescent="0.2">
      <c r="A8" s="331" t="s">
        <v>495</v>
      </c>
      <c r="B8" s="331"/>
      <c r="C8" s="331"/>
      <c r="D8" s="331"/>
      <c r="E8" s="331"/>
      <c r="F8" s="331"/>
      <c r="G8" s="331"/>
      <c r="H8" s="331"/>
      <c r="I8" s="331"/>
      <c r="J8" s="331"/>
      <c r="K8" s="331"/>
      <c r="L8" s="331"/>
      <c r="M8" s="331"/>
      <c r="N8" s="331"/>
      <c r="O8" s="331"/>
      <c r="P8" s="331"/>
      <c r="Q8" s="331"/>
      <c r="R8" s="331"/>
      <c r="S8" s="331"/>
      <c r="T8" s="9"/>
      <c r="U8" s="9"/>
      <c r="V8" s="9"/>
      <c r="W8" s="9"/>
      <c r="X8" s="9"/>
      <c r="Y8" s="9"/>
      <c r="Z8" s="9"/>
      <c r="AA8" s="9"/>
      <c r="AB8" s="9"/>
    </row>
    <row r="9" spans="1:28" s="7" customFormat="1" ht="18.75" x14ac:dyDescent="0.2">
      <c r="A9" s="327" t="s">
        <v>9</v>
      </c>
      <c r="B9" s="327"/>
      <c r="C9" s="327"/>
      <c r="D9" s="327"/>
      <c r="E9" s="327"/>
      <c r="F9" s="327"/>
      <c r="G9" s="327"/>
      <c r="H9" s="327"/>
      <c r="I9" s="327"/>
      <c r="J9" s="327"/>
      <c r="K9" s="327"/>
      <c r="L9" s="327"/>
      <c r="M9" s="327"/>
      <c r="N9" s="327"/>
      <c r="O9" s="327"/>
      <c r="P9" s="327"/>
      <c r="Q9" s="327"/>
      <c r="R9" s="327"/>
      <c r="S9" s="327"/>
      <c r="T9" s="9"/>
      <c r="U9" s="9"/>
      <c r="V9" s="9"/>
      <c r="W9" s="9"/>
      <c r="X9" s="9"/>
      <c r="Y9" s="9"/>
      <c r="Z9" s="9"/>
      <c r="AA9" s="9"/>
      <c r="AB9" s="9"/>
    </row>
    <row r="10" spans="1:28" s="7" customFormat="1" ht="18.75" x14ac:dyDescent="0.2">
      <c r="A10" s="330"/>
      <c r="B10" s="330"/>
      <c r="C10" s="330"/>
      <c r="D10" s="330"/>
      <c r="E10" s="330"/>
      <c r="F10" s="330"/>
      <c r="G10" s="330"/>
      <c r="H10" s="330"/>
      <c r="I10" s="330"/>
      <c r="J10" s="330"/>
      <c r="K10" s="330"/>
      <c r="L10" s="330"/>
      <c r="M10" s="330"/>
      <c r="N10" s="330"/>
      <c r="O10" s="330"/>
      <c r="P10" s="330"/>
      <c r="Q10" s="330"/>
      <c r="R10" s="330"/>
      <c r="S10" s="330"/>
      <c r="T10" s="9"/>
      <c r="U10" s="9"/>
      <c r="V10" s="9"/>
      <c r="W10" s="9"/>
      <c r="X10" s="9"/>
      <c r="Y10" s="9"/>
      <c r="Z10" s="9"/>
      <c r="AA10" s="9"/>
      <c r="AB10" s="9"/>
    </row>
    <row r="11" spans="1:28" s="7" customFormat="1" ht="18.75" x14ac:dyDescent="0.2">
      <c r="A11" s="332" t="str">
        <f>'1. паспорт местоположение'!$A$12</f>
        <v>L_ 20220123</v>
      </c>
      <c r="B11" s="332"/>
      <c r="C11" s="332"/>
      <c r="D11" s="332"/>
      <c r="E11" s="332"/>
      <c r="F11" s="332"/>
      <c r="G11" s="332"/>
      <c r="H11" s="332"/>
      <c r="I11" s="332"/>
      <c r="J11" s="332"/>
      <c r="K11" s="332"/>
      <c r="L11" s="332"/>
      <c r="M11" s="332"/>
      <c r="N11" s="332"/>
      <c r="O11" s="332"/>
      <c r="P11" s="332"/>
      <c r="Q11" s="332"/>
      <c r="R11" s="332"/>
      <c r="S11" s="332"/>
      <c r="T11" s="9"/>
      <c r="U11" s="9"/>
      <c r="V11" s="9"/>
      <c r="W11" s="9"/>
      <c r="X11" s="9"/>
      <c r="Y11" s="9"/>
      <c r="Z11" s="9"/>
      <c r="AA11" s="9"/>
      <c r="AB11" s="9"/>
    </row>
    <row r="12" spans="1:28" s="7" customFormat="1" ht="18.75" x14ac:dyDescent="0.2">
      <c r="A12" s="327" t="s">
        <v>8</v>
      </c>
      <c r="B12" s="327"/>
      <c r="C12" s="327"/>
      <c r="D12" s="327"/>
      <c r="E12" s="327"/>
      <c r="F12" s="327"/>
      <c r="G12" s="327"/>
      <c r="H12" s="327"/>
      <c r="I12" s="327"/>
      <c r="J12" s="327"/>
      <c r="K12" s="327"/>
      <c r="L12" s="327"/>
      <c r="M12" s="327"/>
      <c r="N12" s="327"/>
      <c r="O12" s="327"/>
      <c r="P12" s="327"/>
      <c r="Q12" s="327"/>
      <c r="R12" s="327"/>
      <c r="S12" s="327"/>
      <c r="T12" s="9"/>
      <c r="U12" s="9"/>
      <c r="V12" s="9"/>
      <c r="W12" s="9"/>
      <c r="X12" s="9"/>
      <c r="Y12" s="9"/>
      <c r="Z12" s="9"/>
      <c r="AA12" s="9"/>
      <c r="AB12" s="9"/>
    </row>
    <row r="13" spans="1:28" s="7" customFormat="1" ht="15.75" customHeight="1" x14ac:dyDescent="0.2">
      <c r="A13" s="337"/>
      <c r="B13" s="337"/>
      <c r="C13" s="337"/>
      <c r="D13" s="337"/>
      <c r="E13" s="337"/>
      <c r="F13" s="337"/>
      <c r="G13" s="337"/>
      <c r="H13" s="337"/>
      <c r="I13" s="337"/>
      <c r="J13" s="337"/>
      <c r="K13" s="337"/>
      <c r="L13" s="337"/>
      <c r="M13" s="337"/>
      <c r="N13" s="337"/>
      <c r="O13" s="337"/>
      <c r="P13" s="337"/>
      <c r="Q13" s="337"/>
      <c r="R13" s="337"/>
      <c r="S13" s="337"/>
      <c r="T13" s="3"/>
      <c r="U13" s="3"/>
      <c r="V13" s="3"/>
      <c r="W13" s="3"/>
      <c r="X13" s="3"/>
      <c r="Y13" s="3"/>
      <c r="Z13" s="3"/>
      <c r="AA13" s="3"/>
      <c r="AB13" s="3"/>
    </row>
    <row r="14" spans="1:28" s="2" customFormat="1" ht="15.75" x14ac:dyDescent="0.2">
      <c r="A14" s="331" t="str">
        <f>'1. паспорт местоположение'!$A$15</f>
        <v>Строительство   КТПН 6/04кВ  в центрах питания с трансформаторам  250 кВА. с.Н-Березовка  ул.Горная</v>
      </c>
      <c r="B14" s="331"/>
      <c r="C14" s="331"/>
      <c r="D14" s="331"/>
      <c r="E14" s="331"/>
      <c r="F14" s="331"/>
      <c r="G14" s="331"/>
      <c r="H14" s="331"/>
      <c r="I14" s="331"/>
      <c r="J14" s="331"/>
      <c r="K14" s="331"/>
      <c r="L14" s="331"/>
      <c r="M14" s="331"/>
      <c r="N14" s="331"/>
      <c r="O14" s="331"/>
      <c r="P14" s="331"/>
      <c r="Q14" s="331"/>
      <c r="R14" s="331"/>
      <c r="S14" s="331"/>
      <c r="T14" s="6"/>
      <c r="U14" s="6"/>
      <c r="V14" s="6"/>
      <c r="W14" s="6"/>
      <c r="X14" s="6"/>
      <c r="Y14" s="6"/>
      <c r="Z14" s="6"/>
      <c r="AA14" s="6"/>
      <c r="AB14" s="6"/>
    </row>
    <row r="15" spans="1:28" s="2" customFormat="1" ht="15" customHeight="1" x14ac:dyDescent="0.2">
      <c r="A15" s="327" t="s">
        <v>7</v>
      </c>
      <c r="B15" s="327"/>
      <c r="C15" s="327"/>
      <c r="D15" s="327"/>
      <c r="E15" s="327"/>
      <c r="F15" s="327"/>
      <c r="G15" s="327"/>
      <c r="H15" s="327"/>
      <c r="I15" s="327"/>
      <c r="J15" s="327"/>
      <c r="K15" s="327"/>
      <c r="L15" s="327"/>
      <c r="M15" s="327"/>
      <c r="N15" s="327"/>
      <c r="O15" s="327"/>
      <c r="P15" s="327"/>
      <c r="Q15" s="327"/>
      <c r="R15" s="327"/>
      <c r="S15" s="327"/>
      <c r="T15" s="4"/>
      <c r="U15" s="4"/>
      <c r="V15" s="4"/>
      <c r="W15" s="4"/>
      <c r="X15" s="4"/>
      <c r="Y15" s="4"/>
      <c r="Z15" s="4"/>
      <c r="AA15" s="4"/>
      <c r="AB15" s="4"/>
    </row>
    <row r="16" spans="1:28" s="2" customFormat="1" ht="15" customHeight="1" x14ac:dyDescent="0.2">
      <c r="A16" s="337"/>
      <c r="B16" s="337"/>
      <c r="C16" s="337"/>
      <c r="D16" s="337"/>
      <c r="E16" s="337"/>
      <c r="F16" s="337"/>
      <c r="G16" s="337"/>
      <c r="H16" s="337"/>
      <c r="I16" s="337"/>
      <c r="J16" s="337"/>
      <c r="K16" s="337"/>
      <c r="L16" s="337"/>
      <c r="M16" s="337"/>
      <c r="N16" s="337"/>
      <c r="O16" s="337"/>
      <c r="P16" s="337"/>
      <c r="Q16" s="337"/>
      <c r="R16" s="337"/>
      <c r="S16" s="337"/>
      <c r="T16" s="3"/>
      <c r="U16" s="3"/>
      <c r="V16" s="3"/>
      <c r="W16" s="3"/>
      <c r="X16" s="3"/>
      <c r="Y16" s="3"/>
    </row>
    <row r="17" spans="1:28" s="2" customFormat="1" ht="45.75" customHeight="1" x14ac:dyDescent="0.2">
      <c r="A17" s="328" t="s">
        <v>446</v>
      </c>
      <c r="B17" s="328"/>
      <c r="C17" s="328"/>
      <c r="D17" s="328"/>
      <c r="E17" s="328"/>
      <c r="F17" s="328"/>
      <c r="G17" s="328"/>
      <c r="H17" s="328"/>
      <c r="I17" s="328"/>
      <c r="J17" s="328"/>
      <c r="K17" s="328"/>
      <c r="L17" s="328"/>
      <c r="M17" s="328"/>
      <c r="N17" s="328"/>
      <c r="O17" s="328"/>
      <c r="P17" s="328"/>
      <c r="Q17" s="328"/>
      <c r="R17" s="328"/>
      <c r="S17" s="328"/>
      <c r="T17" s="5"/>
      <c r="U17" s="5"/>
      <c r="V17" s="5"/>
      <c r="W17" s="5"/>
      <c r="X17" s="5"/>
      <c r="Y17" s="5"/>
      <c r="Z17" s="5"/>
      <c r="AA17" s="5"/>
      <c r="AB17" s="5"/>
    </row>
    <row r="18" spans="1:28" s="2" customFormat="1" ht="15" customHeight="1" x14ac:dyDescent="0.2">
      <c r="A18" s="338"/>
      <c r="B18" s="338"/>
      <c r="C18" s="338"/>
      <c r="D18" s="338"/>
      <c r="E18" s="338"/>
      <c r="F18" s="338"/>
      <c r="G18" s="338"/>
      <c r="H18" s="338"/>
      <c r="I18" s="338"/>
      <c r="J18" s="338"/>
      <c r="K18" s="338"/>
      <c r="L18" s="338"/>
      <c r="M18" s="338"/>
      <c r="N18" s="338"/>
      <c r="O18" s="338"/>
      <c r="P18" s="338"/>
      <c r="Q18" s="338"/>
      <c r="R18" s="338"/>
      <c r="S18" s="338"/>
      <c r="T18" s="3"/>
      <c r="U18" s="3"/>
      <c r="V18" s="3"/>
      <c r="W18" s="3"/>
      <c r="X18" s="3"/>
      <c r="Y18" s="3"/>
    </row>
    <row r="19" spans="1:28" s="2" customFormat="1" ht="54" customHeight="1" x14ac:dyDescent="0.2">
      <c r="A19" s="333" t="s">
        <v>6</v>
      </c>
      <c r="B19" s="333" t="s">
        <v>100</v>
      </c>
      <c r="C19" s="334" t="s">
        <v>340</v>
      </c>
      <c r="D19" s="333" t="s">
        <v>339</v>
      </c>
      <c r="E19" s="333" t="s">
        <v>99</v>
      </c>
      <c r="F19" s="333" t="s">
        <v>98</v>
      </c>
      <c r="G19" s="333" t="s">
        <v>335</v>
      </c>
      <c r="H19" s="333" t="s">
        <v>97</v>
      </c>
      <c r="I19" s="333" t="s">
        <v>96</v>
      </c>
      <c r="J19" s="333" t="s">
        <v>95</v>
      </c>
      <c r="K19" s="333" t="s">
        <v>94</v>
      </c>
      <c r="L19" s="333" t="s">
        <v>93</v>
      </c>
      <c r="M19" s="333" t="s">
        <v>92</v>
      </c>
      <c r="N19" s="333" t="s">
        <v>91</v>
      </c>
      <c r="O19" s="333" t="s">
        <v>90</v>
      </c>
      <c r="P19" s="333" t="s">
        <v>89</v>
      </c>
      <c r="Q19" s="333" t="s">
        <v>338</v>
      </c>
      <c r="R19" s="333"/>
      <c r="S19" s="336" t="s">
        <v>440</v>
      </c>
      <c r="T19" s="3"/>
      <c r="U19" s="3"/>
      <c r="V19" s="3"/>
      <c r="W19" s="3"/>
      <c r="X19" s="3"/>
      <c r="Y19" s="3"/>
    </row>
    <row r="20" spans="1:28" s="2" customFormat="1" ht="180.75" customHeight="1" x14ac:dyDescent="0.2">
      <c r="A20" s="333"/>
      <c r="B20" s="333"/>
      <c r="C20" s="335"/>
      <c r="D20" s="333"/>
      <c r="E20" s="333"/>
      <c r="F20" s="333"/>
      <c r="G20" s="333"/>
      <c r="H20" s="333"/>
      <c r="I20" s="333"/>
      <c r="J20" s="333"/>
      <c r="K20" s="333"/>
      <c r="L20" s="333"/>
      <c r="M20" s="333"/>
      <c r="N20" s="333"/>
      <c r="O20" s="333"/>
      <c r="P20" s="333"/>
      <c r="Q20" s="31" t="s">
        <v>336</v>
      </c>
      <c r="R20" s="32" t="s">
        <v>337</v>
      </c>
      <c r="S20" s="336"/>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489</v>
      </c>
      <c r="B22" s="31" t="s">
        <v>489</v>
      </c>
      <c r="C22" s="31" t="s">
        <v>489</v>
      </c>
      <c r="D22" s="31" t="s">
        <v>489</v>
      </c>
      <c r="E22" s="31" t="s">
        <v>489</v>
      </c>
      <c r="F22" s="31" t="s">
        <v>489</v>
      </c>
      <c r="G22" s="31" t="s">
        <v>489</v>
      </c>
      <c r="H22" s="31" t="s">
        <v>489</v>
      </c>
      <c r="I22" s="31" t="s">
        <v>489</v>
      </c>
      <c r="J22" s="31" t="s">
        <v>489</v>
      </c>
      <c r="K22" s="31" t="s">
        <v>489</v>
      </c>
      <c r="L22" s="31" t="s">
        <v>489</v>
      </c>
      <c r="M22" s="31" t="s">
        <v>489</v>
      </c>
      <c r="N22" s="31" t="s">
        <v>489</v>
      </c>
      <c r="O22" s="31" t="s">
        <v>489</v>
      </c>
      <c r="P22" s="31" t="s">
        <v>489</v>
      </c>
      <c r="Q22" s="31" t="s">
        <v>489</v>
      </c>
      <c r="R22" s="31" t="s">
        <v>489</v>
      </c>
      <c r="S22" s="31" t="s">
        <v>489</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3"/>
  <sheetViews>
    <sheetView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26" t="str">
        <f>'1. паспорт местоположение'!A5:C5</f>
        <v>Год раскрытия информации: 2021 год</v>
      </c>
      <c r="B4" s="326"/>
      <c r="C4" s="326"/>
      <c r="D4" s="326"/>
      <c r="E4" s="326"/>
      <c r="F4" s="326"/>
      <c r="G4" s="326"/>
      <c r="H4" s="326"/>
      <c r="I4" s="326"/>
      <c r="J4" s="326"/>
      <c r="K4" s="326"/>
      <c r="L4" s="326"/>
      <c r="M4" s="326"/>
      <c r="N4" s="326"/>
      <c r="O4" s="326"/>
      <c r="P4" s="326"/>
      <c r="Q4" s="326"/>
      <c r="R4" s="326"/>
      <c r="S4" s="326"/>
    </row>
    <row r="5" spans="1:28" s="7" customFormat="1" ht="15.75" x14ac:dyDescent="0.2">
      <c r="A5" s="12"/>
    </row>
    <row r="6" spans="1:28" s="7" customFormat="1" ht="18.75" x14ac:dyDescent="0.2">
      <c r="A6" s="330" t="s">
        <v>10</v>
      </c>
      <c r="B6" s="330"/>
      <c r="C6" s="330"/>
      <c r="D6" s="330"/>
      <c r="E6" s="330"/>
      <c r="F6" s="330"/>
      <c r="G6" s="330"/>
      <c r="H6" s="330"/>
      <c r="I6" s="330"/>
      <c r="J6" s="330"/>
      <c r="K6" s="330"/>
      <c r="L6" s="330"/>
      <c r="M6" s="330"/>
      <c r="N6" s="330"/>
      <c r="O6" s="330"/>
      <c r="P6" s="330"/>
      <c r="Q6" s="330"/>
      <c r="R6" s="330"/>
      <c r="S6" s="330"/>
      <c r="T6" s="9"/>
      <c r="U6" s="9"/>
      <c r="V6" s="9"/>
      <c r="W6" s="9"/>
      <c r="X6" s="9"/>
      <c r="Y6" s="9"/>
      <c r="Z6" s="9"/>
      <c r="AA6" s="9"/>
      <c r="AB6" s="9"/>
    </row>
    <row r="7" spans="1:28" s="7" customFormat="1" ht="18.75" x14ac:dyDescent="0.2">
      <c r="A7" s="330"/>
      <c r="B7" s="330"/>
      <c r="C7" s="330"/>
      <c r="D7" s="330"/>
      <c r="E7" s="330"/>
      <c r="F7" s="330"/>
      <c r="G7" s="330"/>
      <c r="H7" s="330"/>
      <c r="I7" s="330"/>
      <c r="J7" s="330"/>
      <c r="K7" s="330"/>
      <c r="L7" s="330"/>
      <c r="M7" s="330"/>
      <c r="N7" s="330"/>
      <c r="O7" s="330"/>
      <c r="P7" s="330"/>
      <c r="Q7" s="330"/>
      <c r="R7" s="330"/>
      <c r="S7" s="330"/>
      <c r="T7" s="9"/>
      <c r="U7" s="9"/>
      <c r="V7" s="9"/>
      <c r="W7" s="9"/>
      <c r="X7" s="9"/>
      <c r="Y7" s="9"/>
      <c r="Z7" s="9"/>
      <c r="AA7" s="9"/>
      <c r="AB7" s="9"/>
    </row>
    <row r="8" spans="1:28" s="7" customFormat="1" ht="18.75" x14ac:dyDescent="0.2">
      <c r="A8" s="331" t="str">
        <f>'1. паспорт местоположение'!A9:C9</f>
        <v xml:space="preserve">ГУП "Региональные электрические сети "РБ  </v>
      </c>
      <c r="B8" s="331"/>
      <c r="C8" s="331"/>
      <c r="D8" s="331"/>
      <c r="E8" s="331"/>
      <c r="F8" s="331"/>
      <c r="G8" s="331"/>
      <c r="H8" s="331"/>
      <c r="I8" s="331"/>
      <c r="J8" s="331"/>
      <c r="K8" s="331"/>
      <c r="L8" s="331"/>
      <c r="M8" s="331"/>
      <c r="N8" s="331"/>
      <c r="O8" s="331"/>
      <c r="P8" s="331"/>
      <c r="Q8" s="331"/>
      <c r="R8" s="331"/>
      <c r="S8" s="331"/>
      <c r="T8" s="9"/>
      <c r="U8" s="9"/>
      <c r="V8" s="9"/>
      <c r="W8" s="9"/>
      <c r="X8" s="9"/>
      <c r="Y8" s="9"/>
      <c r="Z8" s="9"/>
      <c r="AA8" s="9"/>
      <c r="AB8" s="9"/>
    </row>
    <row r="9" spans="1:28" s="7" customFormat="1" ht="18.75" x14ac:dyDescent="0.2">
      <c r="A9" s="327" t="s">
        <v>9</v>
      </c>
      <c r="B9" s="327"/>
      <c r="C9" s="327"/>
      <c r="D9" s="327"/>
      <c r="E9" s="327"/>
      <c r="F9" s="327"/>
      <c r="G9" s="327"/>
      <c r="H9" s="327"/>
      <c r="I9" s="327"/>
      <c r="J9" s="327"/>
      <c r="K9" s="327"/>
      <c r="L9" s="327"/>
      <c r="M9" s="327"/>
      <c r="N9" s="327"/>
      <c r="O9" s="327"/>
      <c r="P9" s="327"/>
      <c r="Q9" s="327"/>
      <c r="R9" s="327"/>
      <c r="S9" s="327"/>
      <c r="T9" s="9"/>
      <c r="U9" s="9"/>
      <c r="V9" s="9"/>
      <c r="W9" s="9"/>
      <c r="X9" s="9"/>
      <c r="Y9" s="9"/>
      <c r="Z9" s="9"/>
      <c r="AA9" s="9"/>
      <c r="AB9" s="9"/>
    </row>
    <row r="10" spans="1:28" s="7" customFormat="1" ht="18.75" x14ac:dyDescent="0.2">
      <c r="A10" s="330"/>
      <c r="B10" s="330"/>
      <c r="C10" s="330"/>
      <c r="D10" s="330"/>
      <c r="E10" s="330"/>
      <c r="F10" s="330"/>
      <c r="G10" s="330"/>
      <c r="H10" s="330"/>
      <c r="I10" s="330"/>
      <c r="J10" s="330"/>
      <c r="K10" s="330"/>
      <c r="L10" s="330"/>
      <c r="M10" s="330"/>
      <c r="N10" s="330"/>
      <c r="O10" s="330"/>
      <c r="P10" s="330"/>
      <c r="Q10" s="330"/>
      <c r="R10" s="330"/>
      <c r="S10" s="330"/>
      <c r="T10" s="9"/>
      <c r="U10" s="9"/>
      <c r="V10" s="9"/>
      <c r="W10" s="9"/>
      <c r="X10" s="9"/>
      <c r="Y10" s="9"/>
      <c r="Z10" s="9"/>
      <c r="AA10" s="9"/>
      <c r="AB10" s="9"/>
    </row>
    <row r="11" spans="1:28" s="7" customFormat="1" ht="18.75" x14ac:dyDescent="0.2">
      <c r="A11" s="339" t="str">
        <f>'1. паспорт местоположение'!A12:C12</f>
        <v>L_ 20220123</v>
      </c>
      <c r="B11" s="339"/>
      <c r="C11" s="339"/>
      <c r="D11" s="339"/>
      <c r="E11" s="339"/>
      <c r="F11" s="339"/>
      <c r="G11" s="339"/>
      <c r="H11" s="339"/>
      <c r="I11" s="339"/>
      <c r="J11" s="339"/>
      <c r="K11" s="339"/>
      <c r="L11" s="339"/>
      <c r="M11" s="339"/>
      <c r="N11" s="339"/>
      <c r="O11" s="339"/>
      <c r="P11" s="339"/>
      <c r="Q11" s="339"/>
      <c r="R11" s="339"/>
      <c r="S11" s="339"/>
      <c r="T11" s="9"/>
      <c r="U11" s="9"/>
      <c r="V11" s="9"/>
      <c r="W11" s="9"/>
      <c r="X11" s="9"/>
      <c r="Y11" s="9"/>
      <c r="Z11" s="9"/>
      <c r="AA11" s="9"/>
      <c r="AB11" s="9"/>
    </row>
    <row r="12" spans="1:28" s="7" customFormat="1" ht="18.75" x14ac:dyDescent="0.2">
      <c r="A12" s="327" t="s">
        <v>8</v>
      </c>
      <c r="B12" s="327"/>
      <c r="C12" s="327"/>
      <c r="D12" s="327"/>
      <c r="E12" s="327"/>
      <c r="F12" s="327"/>
      <c r="G12" s="327"/>
      <c r="H12" s="327"/>
      <c r="I12" s="327"/>
      <c r="J12" s="327"/>
      <c r="K12" s="327"/>
      <c r="L12" s="327"/>
      <c r="M12" s="327"/>
      <c r="N12" s="327"/>
      <c r="O12" s="327"/>
      <c r="P12" s="327"/>
      <c r="Q12" s="327"/>
      <c r="R12" s="327"/>
      <c r="S12" s="327"/>
      <c r="T12" s="9"/>
      <c r="U12" s="9"/>
      <c r="V12" s="9"/>
      <c r="W12" s="9"/>
      <c r="X12" s="9"/>
      <c r="Y12" s="9"/>
      <c r="Z12" s="9"/>
      <c r="AA12" s="9"/>
      <c r="AB12" s="9"/>
    </row>
    <row r="13" spans="1:28" s="7" customFormat="1" ht="15.75" customHeight="1" x14ac:dyDescent="0.2">
      <c r="A13" s="337"/>
      <c r="B13" s="337"/>
      <c r="C13" s="337"/>
      <c r="D13" s="337"/>
      <c r="E13" s="337"/>
      <c r="F13" s="337"/>
      <c r="G13" s="337"/>
      <c r="H13" s="337"/>
      <c r="I13" s="337"/>
      <c r="J13" s="337"/>
      <c r="K13" s="337"/>
      <c r="L13" s="337"/>
      <c r="M13" s="337"/>
      <c r="N13" s="337"/>
      <c r="O13" s="337"/>
      <c r="P13" s="337"/>
      <c r="Q13" s="337"/>
      <c r="R13" s="337"/>
      <c r="S13" s="337"/>
      <c r="T13" s="3"/>
      <c r="U13" s="3"/>
      <c r="V13" s="3"/>
      <c r="W13" s="3"/>
      <c r="X13" s="3"/>
      <c r="Y13" s="3"/>
      <c r="Z13" s="3"/>
      <c r="AA13" s="3"/>
      <c r="AB13" s="3"/>
    </row>
    <row r="14" spans="1:28" s="2" customFormat="1" ht="15.75" x14ac:dyDescent="0.2">
      <c r="A14" s="331" t="str">
        <f>'1. паспорт местоположение'!A15:C15</f>
        <v>Строительство   КТПН 6/04кВ  в центрах питания с трансформаторам  250 кВА. с.Н-Березовка  ул.Горная</v>
      </c>
      <c r="B14" s="331"/>
      <c r="C14" s="331"/>
      <c r="D14" s="331"/>
      <c r="E14" s="331"/>
      <c r="F14" s="331"/>
      <c r="G14" s="331"/>
      <c r="H14" s="331"/>
      <c r="I14" s="331"/>
      <c r="J14" s="331"/>
      <c r="K14" s="331"/>
      <c r="L14" s="331"/>
      <c r="M14" s="331"/>
      <c r="N14" s="331"/>
      <c r="O14" s="331"/>
      <c r="P14" s="331"/>
      <c r="Q14" s="331"/>
      <c r="R14" s="331"/>
      <c r="S14" s="331"/>
      <c r="T14" s="6"/>
      <c r="U14" s="6"/>
      <c r="V14" s="6"/>
      <c r="W14" s="6"/>
      <c r="X14" s="6"/>
      <c r="Y14" s="6"/>
      <c r="Z14" s="6"/>
      <c r="AA14" s="6"/>
      <c r="AB14" s="6"/>
    </row>
    <row r="15" spans="1:28" s="2" customFormat="1" ht="15" customHeight="1" x14ac:dyDescent="0.2">
      <c r="A15" s="327" t="s">
        <v>7</v>
      </c>
      <c r="B15" s="327"/>
      <c r="C15" s="327"/>
      <c r="D15" s="327"/>
      <c r="E15" s="327"/>
      <c r="F15" s="327"/>
      <c r="G15" s="327"/>
      <c r="H15" s="327"/>
      <c r="I15" s="327"/>
      <c r="J15" s="327"/>
      <c r="K15" s="327"/>
      <c r="L15" s="327"/>
      <c r="M15" s="327"/>
      <c r="N15" s="327"/>
      <c r="O15" s="327"/>
      <c r="P15" s="327"/>
      <c r="Q15" s="327"/>
      <c r="R15" s="327"/>
      <c r="S15" s="327"/>
      <c r="T15" s="4"/>
      <c r="U15" s="4"/>
      <c r="V15" s="4"/>
      <c r="W15" s="4"/>
      <c r="X15" s="4"/>
      <c r="Y15" s="4"/>
      <c r="Z15" s="4"/>
      <c r="AA15" s="4"/>
      <c r="AB15" s="4"/>
    </row>
    <row r="16" spans="1:28" s="2" customFormat="1" ht="15" customHeight="1" x14ac:dyDescent="0.2">
      <c r="A16" s="337"/>
      <c r="B16" s="337"/>
      <c r="C16" s="337"/>
      <c r="D16" s="337"/>
      <c r="E16" s="337"/>
      <c r="F16" s="337"/>
      <c r="G16" s="337"/>
      <c r="H16" s="337"/>
      <c r="I16" s="337"/>
      <c r="J16" s="337"/>
      <c r="K16" s="337"/>
      <c r="L16" s="337"/>
      <c r="M16" s="337"/>
      <c r="N16" s="337"/>
      <c r="O16" s="337"/>
      <c r="P16" s="337"/>
      <c r="Q16" s="337"/>
      <c r="R16" s="337"/>
      <c r="S16" s="337"/>
      <c r="T16" s="3"/>
      <c r="U16" s="3"/>
      <c r="V16" s="3"/>
      <c r="W16" s="3"/>
      <c r="X16" s="3"/>
      <c r="Y16" s="3"/>
    </row>
    <row r="17" spans="1:28" s="2" customFormat="1" ht="45.75" customHeight="1" x14ac:dyDescent="0.2">
      <c r="A17" s="328" t="s">
        <v>446</v>
      </c>
      <c r="B17" s="328"/>
      <c r="C17" s="328"/>
      <c r="D17" s="328"/>
      <c r="E17" s="328"/>
      <c r="F17" s="328"/>
      <c r="G17" s="328"/>
      <c r="H17" s="328"/>
      <c r="I17" s="328"/>
      <c r="J17" s="328"/>
      <c r="K17" s="328"/>
      <c r="L17" s="328"/>
      <c r="M17" s="328"/>
      <c r="N17" s="328"/>
      <c r="O17" s="328"/>
      <c r="P17" s="328"/>
      <c r="Q17" s="328"/>
      <c r="R17" s="328"/>
      <c r="S17" s="328"/>
      <c r="T17" s="5"/>
      <c r="U17" s="5"/>
      <c r="V17" s="5"/>
      <c r="W17" s="5"/>
      <c r="X17" s="5"/>
      <c r="Y17" s="5"/>
      <c r="Z17" s="5"/>
      <c r="AA17" s="5"/>
      <c r="AB17" s="5"/>
    </row>
    <row r="18" spans="1:28" s="2" customFormat="1" ht="15" customHeight="1" x14ac:dyDescent="0.2">
      <c r="A18" s="338"/>
      <c r="B18" s="338"/>
      <c r="C18" s="338"/>
      <c r="D18" s="338"/>
      <c r="E18" s="338"/>
      <c r="F18" s="338"/>
      <c r="G18" s="338"/>
      <c r="H18" s="338"/>
      <c r="I18" s="338"/>
      <c r="J18" s="338"/>
      <c r="K18" s="338"/>
      <c r="L18" s="338"/>
      <c r="M18" s="338"/>
      <c r="N18" s="338"/>
      <c r="O18" s="338"/>
      <c r="P18" s="338"/>
      <c r="Q18" s="338"/>
      <c r="R18" s="338"/>
      <c r="S18" s="338"/>
      <c r="T18" s="3"/>
      <c r="U18" s="3"/>
      <c r="V18" s="3"/>
      <c r="W18" s="3"/>
      <c r="X18" s="3"/>
      <c r="Y18" s="3"/>
    </row>
    <row r="19" spans="1:28" s="2" customFormat="1" ht="54" customHeight="1" x14ac:dyDescent="0.2">
      <c r="A19" s="333" t="s">
        <v>6</v>
      </c>
      <c r="B19" s="333" t="s">
        <v>100</v>
      </c>
      <c r="C19" s="334" t="s">
        <v>340</v>
      </c>
      <c r="D19" s="333" t="s">
        <v>339</v>
      </c>
      <c r="E19" s="333" t="s">
        <v>99</v>
      </c>
      <c r="F19" s="333" t="s">
        <v>98</v>
      </c>
      <c r="G19" s="333" t="s">
        <v>335</v>
      </c>
      <c r="H19" s="333" t="s">
        <v>97</v>
      </c>
      <c r="I19" s="333" t="s">
        <v>96</v>
      </c>
      <c r="J19" s="333" t="s">
        <v>95</v>
      </c>
      <c r="K19" s="333" t="s">
        <v>94</v>
      </c>
      <c r="L19" s="333" t="s">
        <v>93</v>
      </c>
      <c r="M19" s="333" t="s">
        <v>92</v>
      </c>
      <c r="N19" s="333" t="s">
        <v>91</v>
      </c>
      <c r="O19" s="333" t="s">
        <v>90</v>
      </c>
      <c r="P19" s="333" t="s">
        <v>89</v>
      </c>
      <c r="Q19" s="333" t="s">
        <v>338</v>
      </c>
      <c r="R19" s="333"/>
      <c r="S19" s="336" t="s">
        <v>440</v>
      </c>
      <c r="T19" s="3"/>
      <c r="U19" s="3"/>
      <c r="V19" s="3"/>
      <c r="W19" s="3"/>
      <c r="X19" s="3"/>
      <c r="Y19" s="3"/>
    </row>
    <row r="20" spans="1:28" s="2" customFormat="1" ht="180.75" customHeight="1" x14ac:dyDescent="0.2">
      <c r="A20" s="333"/>
      <c r="B20" s="333"/>
      <c r="C20" s="335"/>
      <c r="D20" s="333"/>
      <c r="E20" s="333"/>
      <c r="F20" s="333"/>
      <c r="G20" s="333"/>
      <c r="H20" s="333"/>
      <c r="I20" s="333"/>
      <c r="J20" s="333"/>
      <c r="K20" s="333"/>
      <c r="L20" s="333"/>
      <c r="M20" s="333"/>
      <c r="N20" s="333"/>
      <c r="O20" s="333"/>
      <c r="P20" s="333"/>
      <c r="Q20" s="31" t="s">
        <v>336</v>
      </c>
      <c r="R20" s="32" t="s">
        <v>337</v>
      </c>
      <c r="S20" s="336"/>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489</v>
      </c>
      <c r="C22" s="34" t="s">
        <v>489</v>
      </c>
      <c r="D22" s="34" t="s">
        <v>489</v>
      </c>
      <c r="E22" s="34" t="s">
        <v>489</v>
      </c>
      <c r="F22" s="34" t="s">
        <v>489</v>
      </c>
      <c r="G22" s="34" t="s">
        <v>489</v>
      </c>
      <c r="H22" s="34" t="s">
        <v>489</v>
      </c>
      <c r="I22" s="34" t="s">
        <v>489</v>
      </c>
      <c r="J22" s="34" t="s">
        <v>489</v>
      </c>
      <c r="K22" s="34" t="s">
        <v>489</v>
      </c>
      <c r="L22" s="34" t="s">
        <v>489</v>
      </c>
      <c r="M22" s="34" t="s">
        <v>489</v>
      </c>
      <c r="N22" s="34" t="s">
        <v>489</v>
      </c>
      <c r="O22" s="34" t="s">
        <v>489</v>
      </c>
      <c r="P22" s="34" t="s">
        <v>489</v>
      </c>
      <c r="Q22" s="34" t="s">
        <v>489</v>
      </c>
      <c r="R22" s="34" t="s">
        <v>489</v>
      </c>
      <c r="S22" s="34" t="s">
        <v>489</v>
      </c>
      <c r="T22" s="3"/>
      <c r="U22" s="3"/>
      <c r="V22" s="3"/>
      <c r="W22" s="3"/>
      <c r="X22" s="3"/>
      <c r="Y22" s="3"/>
    </row>
    <row r="23" spans="1:28" ht="20.25" customHeight="1" x14ac:dyDescent="0.25">
      <c r="A23" s="174"/>
      <c r="B23" s="34" t="s">
        <v>518</v>
      </c>
      <c r="C23" s="34"/>
      <c r="D23" s="34"/>
      <c r="E23" s="174" t="s">
        <v>519</v>
      </c>
      <c r="F23" s="174" t="s">
        <v>519</v>
      </c>
      <c r="G23" s="174" t="s">
        <v>519</v>
      </c>
      <c r="H23" s="174"/>
      <c r="I23" s="174"/>
      <c r="J23" s="174"/>
      <c r="K23" s="174"/>
      <c r="L23" s="174"/>
      <c r="M23" s="174"/>
      <c r="N23" s="174"/>
      <c r="O23" s="174"/>
      <c r="P23" s="174"/>
      <c r="Q23" s="175"/>
      <c r="R23" s="176"/>
      <c r="S23" s="176"/>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M27" sqref="M27"/>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26" t="str">
        <f>'1. паспорт местоположение'!$A$5</f>
        <v>Год раскрытия информации: 2021 год</v>
      </c>
      <c r="B6" s="326"/>
      <c r="C6" s="326"/>
      <c r="D6" s="326"/>
      <c r="E6" s="326"/>
      <c r="F6" s="326"/>
      <c r="G6" s="326"/>
      <c r="H6" s="326"/>
      <c r="I6" s="326"/>
      <c r="J6" s="326"/>
      <c r="K6" s="326"/>
      <c r="L6" s="326"/>
      <c r="M6" s="326"/>
      <c r="N6" s="326"/>
      <c r="O6" s="326"/>
      <c r="P6" s="326"/>
      <c r="Q6" s="326"/>
      <c r="R6" s="326"/>
      <c r="S6" s="326"/>
      <c r="T6" s="326"/>
    </row>
    <row r="7" spans="1:20" s="7" customFormat="1" x14ac:dyDescent="0.2">
      <c r="A7" s="12"/>
    </row>
    <row r="8" spans="1:20" s="7" customFormat="1" ht="18.75" x14ac:dyDescent="0.2">
      <c r="A8" s="330" t="s">
        <v>10</v>
      </c>
      <c r="B8" s="330"/>
      <c r="C8" s="330"/>
      <c r="D8" s="330"/>
      <c r="E8" s="330"/>
      <c r="F8" s="330"/>
      <c r="G8" s="330"/>
      <c r="H8" s="330"/>
      <c r="I8" s="330"/>
      <c r="J8" s="330"/>
      <c r="K8" s="330"/>
      <c r="L8" s="330"/>
      <c r="M8" s="330"/>
      <c r="N8" s="330"/>
      <c r="O8" s="330"/>
      <c r="P8" s="330"/>
      <c r="Q8" s="330"/>
      <c r="R8" s="330"/>
      <c r="S8" s="330"/>
      <c r="T8" s="330"/>
    </row>
    <row r="9" spans="1:20" s="7" customFormat="1" ht="18.75" x14ac:dyDescent="0.2">
      <c r="A9" s="330"/>
      <c r="B9" s="330"/>
      <c r="C9" s="330"/>
      <c r="D9" s="330"/>
      <c r="E9" s="330"/>
      <c r="F9" s="330"/>
      <c r="G9" s="330"/>
      <c r="H9" s="330"/>
      <c r="I9" s="330"/>
      <c r="J9" s="330"/>
      <c r="K9" s="330"/>
      <c r="L9" s="330"/>
      <c r="M9" s="330"/>
      <c r="N9" s="330"/>
      <c r="O9" s="330"/>
      <c r="P9" s="330"/>
      <c r="Q9" s="330"/>
      <c r="R9" s="330"/>
      <c r="S9" s="330"/>
      <c r="T9" s="330"/>
    </row>
    <row r="10" spans="1:20" s="7" customFormat="1" ht="18.75" customHeight="1" x14ac:dyDescent="0.2">
      <c r="A10" s="331" t="str">
        <f>'1. паспорт местоположение'!A9:C9</f>
        <v xml:space="preserve">ГУП "Региональные электрические сети "РБ  </v>
      </c>
      <c r="B10" s="331"/>
      <c r="C10" s="331"/>
      <c r="D10" s="331"/>
      <c r="E10" s="331"/>
      <c r="F10" s="331"/>
      <c r="G10" s="331"/>
      <c r="H10" s="331"/>
      <c r="I10" s="331"/>
      <c r="J10" s="331"/>
      <c r="K10" s="331"/>
      <c r="L10" s="331"/>
      <c r="M10" s="331"/>
      <c r="N10" s="331"/>
      <c r="O10" s="331"/>
      <c r="P10" s="331"/>
      <c r="Q10" s="331"/>
      <c r="R10" s="331"/>
      <c r="S10" s="331"/>
      <c r="T10" s="331"/>
    </row>
    <row r="11" spans="1:20" s="7" customFormat="1" ht="18.75" customHeight="1" x14ac:dyDescent="0.2">
      <c r="A11" s="327" t="s">
        <v>9</v>
      </c>
      <c r="B11" s="327"/>
      <c r="C11" s="327"/>
      <c r="D11" s="327"/>
      <c r="E11" s="327"/>
      <c r="F11" s="327"/>
      <c r="G11" s="327"/>
      <c r="H11" s="327"/>
      <c r="I11" s="327"/>
      <c r="J11" s="327"/>
      <c r="K11" s="327"/>
      <c r="L11" s="327"/>
      <c r="M11" s="327"/>
      <c r="N11" s="327"/>
      <c r="O11" s="327"/>
      <c r="P11" s="327"/>
      <c r="Q11" s="327"/>
      <c r="R11" s="327"/>
      <c r="S11" s="327"/>
      <c r="T11" s="327"/>
    </row>
    <row r="12" spans="1:20" s="7" customFormat="1" ht="18.75" x14ac:dyDescent="0.2">
      <c r="A12" s="330"/>
      <c r="B12" s="330"/>
      <c r="C12" s="330"/>
      <c r="D12" s="330"/>
      <c r="E12" s="330"/>
      <c r="F12" s="330"/>
      <c r="G12" s="330"/>
      <c r="H12" s="330"/>
      <c r="I12" s="330"/>
      <c r="J12" s="330"/>
      <c r="K12" s="330"/>
      <c r="L12" s="330"/>
      <c r="M12" s="330"/>
      <c r="N12" s="330"/>
      <c r="O12" s="330"/>
      <c r="P12" s="330"/>
      <c r="Q12" s="330"/>
      <c r="R12" s="330"/>
      <c r="S12" s="330"/>
      <c r="T12" s="330"/>
    </row>
    <row r="13" spans="1:20" s="7" customFormat="1" ht="18.75" customHeight="1" x14ac:dyDescent="0.2">
      <c r="A13" s="332" t="str">
        <f>'1. паспорт местоположение'!$A$12</f>
        <v>L_ 20220123</v>
      </c>
      <c r="B13" s="332"/>
      <c r="C13" s="332"/>
      <c r="D13" s="332"/>
      <c r="E13" s="332"/>
      <c r="F13" s="332"/>
      <c r="G13" s="332"/>
      <c r="H13" s="332"/>
      <c r="I13" s="332"/>
      <c r="J13" s="332"/>
      <c r="K13" s="332"/>
      <c r="L13" s="332"/>
      <c r="M13" s="332"/>
      <c r="N13" s="332"/>
      <c r="O13" s="332"/>
      <c r="P13" s="332"/>
      <c r="Q13" s="332"/>
      <c r="R13" s="332"/>
      <c r="S13" s="332"/>
      <c r="T13" s="332"/>
    </row>
    <row r="14" spans="1:20" s="7" customFormat="1" ht="18.75" customHeight="1" x14ac:dyDescent="0.2">
      <c r="A14" s="327" t="s">
        <v>8</v>
      </c>
      <c r="B14" s="327"/>
      <c r="C14" s="327"/>
      <c r="D14" s="327"/>
      <c r="E14" s="327"/>
      <c r="F14" s="327"/>
      <c r="G14" s="327"/>
      <c r="H14" s="327"/>
      <c r="I14" s="327"/>
      <c r="J14" s="327"/>
      <c r="K14" s="327"/>
      <c r="L14" s="327"/>
      <c r="M14" s="327"/>
      <c r="N14" s="327"/>
      <c r="O14" s="327"/>
      <c r="P14" s="327"/>
      <c r="Q14" s="327"/>
      <c r="R14" s="327"/>
      <c r="S14" s="327"/>
      <c r="T14" s="327"/>
    </row>
    <row r="15" spans="1:20" s="7" customFormat="1" ht="15.75" customHeight="1" x14ac:dyDescent="0.2">
      <c r="A15" s="337"/>
      <c r="B15" s="337"/>
      <c r="C15" s="337"/>
      <c r="D15" s="337"/>
      <c r="E15" s="337"/>
      <c r="F15" s="337"/>
      <c r="G15" s="337"/>
      <c r="H15" s="337"/>
      <c r="I15" s="337"/>
      <c r="J15" s="337"/>
      <c r="K15" s="337"/>
      <c r="L15" s="337"/>
      <c r="M15" s="337"/>
      <c r="N15" s="337"/>
      <c r="O15" s="337"/>
      <c r="P15" s="337"/>
      <c r="Q15" s="337"/>
      <c r="R15" s="337"/>
      <c r="S15" s="337"/>
      <c r="T15" s="337"/>
    </row>
    <row r="16" spans="1:20" s="2" customFormat="1" x14ac:dyDescent="0.2">
      <c r="A16" s="331" t="str">
        <f>'1. паспорт местоположение'!$A$15</f>
        <v>Строительство   КТПН 6/04кВ  в центрах питания с трансформаторам  250 кВА. с.Н-Березовка  ул.Горная</v>
      </c>
      <c r="B16" s="331"/>
      <c r="C16" s="331"/>
      <c r="D16" s="331"/>
      <c r="E16" s="331"/>
      <c r="F16" s="331"/>
      <c r="G16" s="331"/>
      <c r="H16" s="331"/>
      <c r="I16" s="331"/>
      <c r="J16" s="331"/>
      <c r="K16" s="331"/>
      <c r="L16" s="331"/>
      <c r="M16" s="331"/>
      <c r="N16" s="331"/>
      <c r="O16" s="331"/>
      <c r="P16" s="331"/>
      <c r="Q16" s="331"/>
      <c r="R16" s="331"/>
      <c r="S16" s="331"/>
      <c r="T16" s="331"/>
    </row>
    <row r="17" spans="1:113" s="2" customFormat="1" ht="15" customHeight="1" x14ac:dyDescent="0.2">
      <c r="A17" s="327" t="s">
        <v>7</v>
      </c>
      <c r="B17" s="327"/>
      <c r="C17" s="327"/>
      <c r="D17" s="327"/>
      <c r="E17" s="327"/>
      <c r="F17" s="327"/>
      <c r="G17" s="327"/>
      <c r="H17" s="327"/>
      <c r="I17" s="327"/>
      <c r="J17" s="327"/>
      <c r="K17" s="327"/>
      <c r="L17" s="327"/>
      <c r="M17" s="327"/>
      <c r="N17" s="327"/>
      <c r="O17" s="327"/>
      <c r="P17" s="327"/>
      <c r="Q17" s="327"/>
      <c r="R17" s="327"/>
      <c r="S17" s="327"/>
      <c r="T17" s="327"/>
    </row>
    <row r="18" spans="1:113" s="2" customFormat="1" ht="15" customHeight="1" x14ac:dyDescent="0.2">
      <c r="A18" s="337"/>
      <c r="B18" s="337"/>
      <c r="C18" s="337"/>
      <c r="D18" s="337"/>
      <c r="E18" s="337"/>
      <c r="F18" s="337"/>
      <c r="G18" s="337"/>
      <c r="H18" s="337"/>
      <c r="I18" s="337"/>
      <c r="J18" s="337"/>
      <c r="K18" s="337"/>
      <c r="L18" s="337"/>
      <c r="M18" s="337"/>
      <c r="N18" s="337"/>
      <c r="O18" s="337"/>
      <c r="P18" s="337"/>
      <c r="Q18" s="337"/>
      <c r="R18" s="337"/>
      <c r="S18" s="337"/>
      <c r="T18" s="337"/>
    </row>
    <row r="19" spans="1:113" s="2" customFormat="1" ht="15" customHeight="1" x14ac:dyDescent="0.2">
      <c r="A19" s="329" t="s">
        <v>451</v>
      </c>
      <c r="B19" s="329"/>
      <c r="C19" s="329"/>
      <c r="D19" s="329"/>
      <c r="E19" s="329"/>
      <c r="F19" s="329"/>
      <c r="G19" s="329"/>
      <c r="H19" s="329"/>
      <c r="I19" s="329"/>
      <c r="J19" s="329"/>
      <c r="K19" s="329"/>
      <c r="L19" s="329"/>
      <c r="M19" s="329"/>
      <c r="N19" s="329"/>
      <c r="O19" s="329"/>
      <c r="P19" s="329"/>
      <c r="Q19" s="329"/>
      <c r="R19" s="329"/>
      <c r="S19" s="329"/>
      <c r="T19" s="329"/>
    </row>
    <row r="20" spans="1:113" s="39" customFormat="1" ht="21" customHeight="1" x14ac:dyDescent="0.25">
      <c r="A20" s="353"/>
      <c r="B20" s="353"/>
      <c r="C20" s="353"/>
      <c r="D20" s="353"/>
      <c r="E20" s="353"/>
      <c r="F20" s="353"/>
      <c r="G20" s="353"/>
      <c r="H20" s="353"/>
      <c r="I20" s="353"/>
      <c r="J20" s="353"/>
      <c r="K20" s="353"/>
      <c r="L20" s="353"/>
      <c r="M20" s="353"/>
      <c r="N20" s="353"/>
      <c r="O20" s="353"/>
      <c r="P20" s="353"/>
      <c r="Q20" s="353"/>
      <c r="R20" s="353"/>
      <c r="S20" s="353"/>
      <c r="T20" s="353"/>
    </row>
    <row r="21" spans="1:113" ht="46.5" customHeight="1" x14ac:dyDescent="0.25">
      <c r="A21" s="347" t="s">
        <v>6</v>
      </c>
      <c r="B21" s="340" t="s">
        <v>228</v>
      </c>
      <c r="C21" s="341"/>
      <c r="D21" s="344" t="s">
        <v>122</v>
      </c>
      <c r="E21" s="340" t="s">
        <v>479</v>
      </c>
      <c r="F21" s="341"/>
      <c r="G21" s="340" t="s">
        <v>279</v>
      </c>
      <c r="H21" s="341"/>
      <c r="I21" s="340" t="s">
        <v>121</v>
      </c>
      <c r="J21" s="341"/>
      <c r="K21" s="344" t="s">
        <v>120</v>
      </c>
      <c r="L21" s="340" t="s">
        <v>119</v>
      </c>
      <c r="M21" s="341"/>
      <c r="N21" s="340" t="s">
        <v>476</v>
      </c>
      <c r="O21" s="341"/>
      <c r="P21" s="344" t="s">
        <v>118</v>
      </c>
      <c r="Q21" s="350" t="s">
        <v>117</v>
      </c>
      <c r="R21" s="351"/>
      <c r="S21" s="350" t="s">
        <v>116</v>
      </c>
      <c r="T21" s="352"/>
    </row>
    <row r="22" spans="1:113" ht="204.75" customHeight="1" x14ac:dyDescent="0.25">
      <c r="A22" s="348"/>
      <c r="B22" s="342"/>
      <c r="C22" s="343"/>
      <c r="D22" s="346"/>
      <c r="E22" s="342"/>
      <c r="F22" s="343"/>
      <c r="G22" s="342"/>
      <c r="H22" s="343"/>
      <c r="I22" s="342"/>
      <c r="J22" s="343"/>
      <c r="K22" s="345"/>
      <c r="L22" s="342"/>
      <c r="M22" s="343"/>
      <c r="N22" s="342"/>
      <c r="O22" s="343"/>
      <c r="P22" s="345"/>
      <c r="Q22" s="84" t="s">
        <v>115</v>
      </c>
      <c r="R22" s="84" t="s">
        <v>450</v>
      </c>
      <c r="S22" s="84" t="s">
        <v>114</v>
      </c>
      <c r="T22" s="84" t="s">
        <v>113</v>
      </c>
    </row>
    <row r="23" spans="1:113" ht="51.75" customHeight="1" x14ac:dyDescent="0.25">
      <c r="A23" s="349"/>
      <c r="B23" s="84" t="s">
        <v>111</v>
      </c>
      <c r="C23" s="84" t="s">
        <v>112</v>
      </c>
      <c r="D23" s="345"/>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6" t="s">
        <v>489</v>
      </c>
      <c r="C25" s="146" t="str">
        <f>B25</f>
        <v>нд</v>
      </c>
      <c r="D25" s="147" t="str">
        <f>C25</f>
        <v>нд</v>
      </c>
      <c r="E25" s="147" t="str">
        <f>B25</f>
        <v>нд</v>
      </c>
      <c r="F25" s="147" t="str">
        <f>C25</f>
        <v>нд</v>
      </c>
      <c r="G25" s="147" t="str">
        <f>B25</f>
        <v>нд</v>
      </c>
      <c r="H25" s="147" t="str">
        <f>C25</f>
        <v>нд</v>
      </c>
      <c r="I25" s="146">
        <v>0</v>
      </c>
      <c r="J25" s="146">
        <v>2022</v>
      </c>
      <c r="K25" s="146">
        <f>J25</f>
        <v>2022</v>
      </c>
      <c r="L25" s="146">
        <v>6</v>
      </c>
      <c r="M25" s="146">
        <v>6</v>
      </c>
      <c r="N25" s="147" t="s">
        <v>489</v>
      </c>
      <c r="O25" s="147" t="s">
        <v>489</v>
      </c>
      <c r="P25" s="146"/>
      <c r="Q25" s="147" t="s">
        <v>524</v>
      </c>
      <c r="R25" s="147" t="s">
        <v>527</v>
      </c>
      <c r="S25" s="147"/>
      <c r="T25" s="147"/>
    </row>
    <row r="26" spans="1:113" ht="24" customHeight="1" x14ac:dyDescent="0.25">
      <c r="H26" s="148"/>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3" t="s">
        <v>483</v>
      </c>
      <c r="C29" s="143"/>
      <c r="D29" s="143"/>
      <c r="E29" s="143"/>
      <c r="F29" s="143"/>
      <c r="G29" s="143"/>
      <c r="I29" s="143"/>
      <c r="J29" s="143"/>
      <c r="K29" s="143"/>
      <c r="L29" s="143"/>
      <c r="M29" s="143"/>
      <c r="N29" s="143"/>
      <c r="O29" s="143"/>
      <c r="P29" s="143"/>
      <c r="Q29" s="143"/>
      <c r="R29" s="143"/>
    </row>
    <row r="30" spans="1:113" x14ac:dyDescent="0.25">
      <c r="H30" s="143"/>
    </row>
    <row r="31" spans="1:113" x14ac:dyDescent="0.25">
      <c r="B31" s="40" t="s">
        <v>449</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26" t="str">
        <f>'1. паспорт местоположение'!$A$5</f>
        <v>Год раскрытия информации: 2021 год</v>
      </c>
      <c r="B5" s="326"/>
      <c r="C5" s="326"/>
      <c r="D5" s="326"/>
      <c r="E5" s="326"/>
      <c r="F5" s="326"/>
      <c r="G5" s="326"/>
      <c r="H5" s="326"/>
      <c r="I5" s="326"/>
      <c r="J5" s="326"/>
      <c r="K5" s="326"/>
      <c r="L5" s="326"/>
      <c r="M5" s="326"/>
      <c r="N5" s="326"/>
      <c r="O5" s="326"/>
      <c r="P5" s="326"/>
      <c r="Q5" s="326"/>
      <c r="R5" s="326"/>
      <c r="S5" s="326"/>
      <c r="T5" s="326"/>
      <c r="U5" s="326"/>
      <c r="V5" s="326"/>
      <c r="W5" s="326"/>
      <c r="X5" s="326"/>
      <c r="Y5" s="326"/>
      <c r="Z5" s="326"/>
      <c r="AA5" s="326"/>
    </row>
    <row r="6" spans="1:27" s="7" customFormat="1" x14ac:dyDescent="0.2">
      <c r="A6" s="124"/>
      <c r="B6" s="124"/>
      <c r="C6" s="124"/>
      <c r="D6" s="124"/>
      <c r="E6" s="124"/>
      <c r="F6" s="124"/>
      <c r="G6" s="124"/>
      <c r="H6" s="124"/>
      <c r="I6" s="124"/>
      <c r="J6" s="124"/>
      <c r="K6" s="124"/>
      <c r="L6" s="124"/>
      <c r="M6" s="124"/>
      <c r="N6" s="124"/>
      <c r="O6" s="124"/>
      <c r="P6" s="124"/>
      <c r="Q6" s="124"/>
      <c r="R6" s="124"/>
      <c r="S6" s="124"/>
      <c r="T6" s="124"/>
    </row>
    <row r="7" spans="1:27" s="7" customFormat="1" ht="18.75" x14ac:dyDescent="0.2">
      <c r="E7" s="330" t="s">
        <v>10</v>
      </c>
      <c r="F7" s="330"/>
      <c r="G7" s="330"/>
      <c r="H7" s="330"/>
      <c r="I7" s="330"/>
      <c r="J7" s="330"/>
      <c r="K7" s="330"/>
      <c r="L7" s="330"/>
      <c r="M7" s="330"/>
      <c r="N7" s="330"/>
      <c r="O7" s="330"/>
      <c r="P7" s="330"/>
      <c r="Q7" s="330"/>
      <c r="R7" s="330"/>
      <c r="S7" s="330"/>
      <c r="T7" s="330"/>
      <c r="U7" s="330"/>
      <c r="V7" s="330"/>
      <c r="W7" s="330"/>
      <c r="X7" s="330"/>
      <c r="Y7" s="330"/>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31" t="s">
        <v>495</v>
      </c>
      <c r="F9" s="331"/>
      <c r="G9" s="331"/>
      <c r="H9" s="331"/>
      <c r="I9" s="331"/>
      <c r="J9" s="331"/>
      <c r="K9" s="331"/>
      <c r="L9" s="331"/>
      <c r="M9" s="331"/>
      <c r="N9" s="331"/>
      <c r="O9" s="331"/>
      <c r="P9" s="331"/>
      <c r="Q9" s="331"/>
      <c r="R9" s="331"/>
      <c r="S9" s="331"/>
      <c r="T9" s="331"/>
      <c r="U9" s="331"/>
      <c r="V9" s="331"/>
      <c r="W9" s="331"/>
      <c r="X9" s="331"/>
      <c r="Y9" s="331"/>
    </row>
    <row r="10" spans="1:27" s="7" customFormat="1" ht="18.75" customHeight="1" x14ac:dyDescent="0.2">
      <c r="E10" s="327" t="s">
        <v>9</v>
      </c>
      <c r="F10" s="327"/>
      <c r="G10" s="327"/>
      <c r="H10" s="327"/>
      <c r="I10" s="327"/>
      <c r="J10" s="327"/>
      <c r="K10" s="327"/>
      <c r="L10" s="327"/>
      <c r="M10" s="327"/>
      <c r="N10" s="327"/>
      <c r="O10" s="327"/>
      <c r="P10" s="327"/>
      <c r="Q10" s="327"/>
      <c r="R10" s="327"/>
      <c r="S10" s="327"/>
      <c r="T10" s="327"/>
      <c r="U10" s="327"/>
      <c r="V10" s="327"/>
      <c r="W10" s="327"/>
      <c r="X10" s="327"/>
      <c r="Y10" s="327"/>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32" t="str">
        <f>'1. паспорт местоположение'!$A$12</f>
        <v>L_ 20220123</v>
      </c>
      <c r="F12" s="332"/>
      <c r="G12" s="332"/>
      <c r="H12" s="332"/>
      <c r="I12" s="332"/>
      <c r="J12" s="332"/>
      <c r="K12" s="332"/>
      <c r="L12" s="332"/>
      <c r="M12" s="332"/>
      <c r="N12" s="332"/>
      <c r="O12" s="332"/>
      <c r="P12" s="332"/>
      <c r="Q12" s="332"/>
      <c r="R12" s="332"/>
      <c r="S12" s="332"/>
      <c r="T12" s="332"/>
      <c r="U12" s="332"/>
      <c r="V12" s="332"/>
      <c r="W12" s="332"/>
      <c r="X12" s="332"/>
      <c r="Y12" s="332"/>
    </row>
    <row r="13" spans="1:27" s="7" customFormat="1" ht="18.75" customHeight="1" x14ac:dyDescent="0.2">
      <c r="E13" s="327" t="s">
        <v>8</v>
      </c>
      <c r="F13" s="327"/>
      <c r="G13" s="327"/>
      <c r="H13" s="327"/>
      <c r="I13" s="327"/>
      <c r="J13" s="327"/>
      <c r="K13" s="327"/>
      <c r="L13" s="327"/>
      <c r="M13" s="327"/>
      <c r="N13" s="327"/>
      <c r="O13" s="327"/>
      <c r="P13" s="327"/>
      <c r="Q13" s="327"/>
      <c r="R13" s="327"/>
      <c r="S13" s="327"/>
      <c r="T13" s="327"/>
      <c r="U13" s="327"/>
      <c r="V13" s="327"/>
      <c r="W13" s="327"/>
      <c r="X13" s="327"/>
      <c r="Y13" s="327"/>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31" t="str">
        <f>'1. паспорт местоположение'!$A$15</f>
        <v>Строительство   КТПН 6/04кВ  в центрах питания с трансформаторам  250 кВА. с.Н-Березовка  ул.Горная</v>
      </c>
      <c r="F15" s="331"/>
      <c r="G15" s="331"/>
      <c r="H15" s="331"/>
      <c r="I15" s="331"/>
      <c r="J15" s="331"/>
      <c r="K15" s="331"/>
      <c r="L15" s="331"/>
      <c r="M15" s="331"/>
      <c r="N15" s="331"/>
      <c r="O15" s="331"/>
      <c r="P15" s="331"/>
      <c r="Q15" s="331"/>
      <c r="R15" s="331"/>
      <c r="S15" s="331"/>
      <c r="T15" s="331"/>
      <c r="U15" s="331"/>
      <c r="V15" s="331"/>
      <c r="W15" s="331"/>
      <c r="X15" s="331"/>
      <c r="Y15" s="331"/>
    </row>
    <row r="16" spans="1:27" s="2" customFormat="1" ht="15" customHeight="1" x14ac:dyDescent="0.2">
      <c r="E16" s="327" t="s">
        <v>7</v>
      </c>
      <c r="F16" s="327"/>
      <c r="G16" s="327"/>
      <c r="H16" s="327"/>
      <c r="I16" s="327"/>
      <c r="J16" s="327"/>
      <c r="K16" s="327"/>
      <c r="L16" s="327"/>
      <c r="M16" s="327"/>
      <c r="N16" s="327"/>
      <c r="O16" s="327"/>
      <c r="P16" s="327"/>
      <c r="Q16" s="327"/>
      <c r="R16" s="327"/>
      <c r="S16" s="327"/>
      <c r="T16" s="327"/>
      <c r="U16" s="327"/>
      <c r="V16" s="327"/>
      <c r="W16" s="327"/>
      <c r="X16" s="327"/>
      <c r="Y16" s="327"/>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9"/>
      <c r="F18" s="329"/>
      <c r="G18" s="329"/>
      <c r="H18" s="329"/>
      <c r="I18" s="329"/>
      <c r="J18" s="329"/>
      <c r="K18" s="329"/>
      <c r="L18" s="329"/>
      <c r="M18" s="329"/>
      <c r="N18" s="329"/>
      <c r="O18" s="329"/>
      <c r="P18" s="329"/>
      <c r="Q18" s="329"/>
      <c r="R18" s="329"/>
      <c r="S18" s="329"/>
      <c r="T18" s="329"/>
      <c r="U18" s="329"/>
      <c r="V18" s="329"/>
      <c r="W18" s="329"/>
      <c r="X18" s="329"/>
      <c r="Y18" s="329"/>
    </row>
    <row r="19" spans="1:27" ht="25.5" customHeight="1" x14ac:dyDescent="0.25">
      <c r="A19" s="329" t="s">
        <v>453</v>
      </c>
      <c r="B19" s="329"/>
      <c r="C19" s="329"/>
      <c r="D19" s="329"/>
      <c r="E19" s="329"/>
      <c r="F19" s="329"/>
      <c r="G19" s="329"/>
      <c r="H19" s="329"/>
      <c r="I19" s="329"/>
      <c r="J19" s="329"/>
      <c r="K19" s="329"/>
      <c r="L19" s="329"/>
      <c r="M19" s="329"/>
      <c r="N19" s="329"/>
      <c r="O19" s="329"/>
      <c r="P19" s="329"/>
      <c r="Q19" s="329"/>
      <c r="R19" s="329"/>
      <c r="S19" s="329"/>
      <c r="T19" s="329"/>
      <c r="U19" s="329"/>
      <c r="V19" s="329"/>
      <c r="W19" s="329"/>
      <c r="X19" s="329"/>
      <c r="Y19" s="329"/>
      <c r="Z19" s="329"/>
      <c r="AA19" s="329"/>
    </row>
    <row r="20" spans="1:27" s="39" customFormat="1" ht="21" customHeight="1" x14ac:dyDescent="0.25"/>
    <row r="21" spans="1:27" ht="15.75" customHeight="1" x14ac:dyDescent="0.25">
      <c r="A21" s="344" t="s">
        <v>6</v>
      </c>
      <c r="B21" s="340" t="s">
        <v>460</v>
      </c>
      <c r="C21" s="341"/>
      <c r="D21" s="340" t="s">
        <v>462</v>
      </c>
      <c r="E21" s="341"/>
      <c r="F21" s="350" t="s">
        <v>94</v>
      </c>
      <c r="G21" s="352"/>
      <c r="H21" s="352"/>
      <c r="I21" s="351"/>
      <c r="J21" s="344" t="s">
        <v>463</v>
      </c>
      <c r="K21" s="340" t="s">
        <v>464</v>
      </c>
      <c r="L21" s="341"/>
      <c r="M21" s="340" t="s">
        <v>465</v>
      </c>
      <c r="N21" s="341"/>
      <c r="O21" s="340" t="s">
        <v>452</v>
      </c>
      <c r="P21" s="341"/>
      <c r="Q21" s="340" t="s">
        <v>127</v>
      </c>
      <c r="R21" s="341"/>
      <c r="S21" s="344" t="s">
        <v>126</v>
      </c>
      <c r="T21" s="344" t="s">
        <v>466</v>
      </c>
      <c r="U21" s="344" t="s">
        <v>461</v>
      </c>
      <c r="V21" s="340" t="s">
        <v>125</v>
      </c>
      <c r="W21" s="341"/>
      <c r="X21" s="350" t="s">
        <v>117</v>
      </c>
      <c r="Y21" s="352"/>
      <c r="Z21" s="350" t="s">
        <v>116</v>
      </c>
      <c r="AA21" s="352"/>
    </row>
    <row r="22" spans="1:27" ht="216" customHeight="1" x14ac:dyDescent="0.25">
      <c r="A22" s="346"/>
      <c r="B22" s="342"/>
      <c r="C22" s="343"/>
      <c r="D22" s="342"/>
      <c r="E22" s="343"/>
      <c r="F22" s="350" t="s">
        <v>124</v>
      </c>
      <c r="G22" s="351"/>
      <c r="H22" s="350" t="s">
        <v>123</v>
      </c>
      <c r="I22" s="351"/>
      <c r="J22" s="345"/>
      <c r="K22" s="342"/>
      <c r="L22" s="343"/>
      <c r="M22" s="342"/>
      <c r="N22" s="343"/>
      <c r="O22" s="342"/>
      <c r="P22" s="343"/>
      <c r="Q22" s="342"/>
      <c r="R22" s="343"/>
      <c r="S22" s="345"/>
      <c r="T22" s="345"/>
      <c r="U22" s="345"/>
      <c r="V22" s="342"/>
      <c r="W22" s="343"/>
      <c r="X22" s="84" t="s">
        <v>115</v>
      </c>
      <c r="Y22" s="84" t="s">
        <v>450</v>
      </c>
      <c r="Z22" s="84" t="s">
        <v>114</v>
      </c>
      <c r="AA22" s="84" t="s">
        <v>113</v>
      </c>
    </row>
    <row r="23" spans="1:27" ht="60" customHeight="1" x14ac:dyDescent="0.25">
      <c r="A23" s="345"/>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489</v>
      </c>
      <c r="B25" s="89" t="s">
        <v>489</v>
      </c>
      <c r="C25" s="89" t="s">
        <v>489</v>
      </c>
      <c r="D25" s="89" t="s">
        <v>489</v>
      </c>
      <c r="E25" s="89" t="s">
        <v>489</v>
      </c>
      <c r="F25" s="89" t="s">
        <v>489</v>
      </c>
      <c r="G25" s="89" t="s">
        <v>489</v>
      </c>
      <c r="H25" s="89" t="s">
        <v>489</v>
      </c>
      <c r="I25" s="89" t="s">
        <v>489</v>
      </c>
      <c r="J25" s="89" t="s">
        <v>489</v>
      </c>
      <c r="K25" s="89" t="s">
        <v>489</v>
      </c>
      <c r="L25" s="89" t="s">
        <v>489</v>
      </c>
      <c r="M25" s="89" t="s">
        <v>489</v>
      </c>
      <c r="N25" s="89" t="s">
        <v>489</v>
      </c>
      <c r="O25" s="89" t="s">
        <v>489</v>
      </c>
      <c r="P25" s="89" t="s">
        <v>489</v>
      </c>
      <c r="Q25" s="89" t="s">
        <v>489</v>
      </c>
      <c r="R25" s="89" t="s">
        <v>489</v>
      </c>
      <c r="S25" s="89" t="s">
        <v>489</v>
      </c>
      <c r="T25" s="89" t="s">
        <v>489</v>
      </c>
      <c r="U25" s="89" t="s">
        <v>489</v>
      </c>
      <c r="V25" s="89" t="s">
        <v>489</v>
      </c>
      <c r="W25" s="89" t="s">
        <v>489</v>
      </c>
      <c r="X25" s="89" t="s">
        <v>489</v>
      </c>
      <c r="Y25" s="89" t="s">
        <v>489</v>
      </c>
      <c r="Z25" s="89" t="s">
        <v>489</v>
      </c>
      <c r="AA25" s="89" t="s">
        <v>489</v>
      </c>
    </row>
    <row r="26" spans="1:27" ht="35.25" customHeight="1" x14ac:dyDescent="0.25">
      <c r="Q26" s="131"/>
      <c r="X26" s="86"/>
      <c r="Y26" s="87"/>
    </row>
    <row r="27" spans="1:27" s="42" customFormat="1" ht="12.75" x14ac:dyDescent="0.2">
      <c r="A27" s="43"/>
      <c r="B27" s="43"/>
      <c r="C27" s="43"/>
      <c r="E27" s="43"/>
    </row>
    <row r="28" spans="1:27" s="42" customFormat="1" ht="12.75" x14ac:dyDescent="0.2">
      <c r="A28" s="43"/>
      <c r="B28" s="43"/>
      <c r="C28" s="4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topLeftCell="A16" zoomScale="85" zoomScaleNormal="85" workbookViewId="0">
      <selection activeCell="A10" sqref="A10:C1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26" t="str">
        <f>'1. паспорт местоположение'!$A$5</f>
        <v>Год раскрытия информации: 2021 год</v>
      </c>
      <c r="B5" s="326"/>
      <c r="C5" s="326"/>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7" customFormat="1" ht="18.75" x14ac:dyDescent="0.3">
      <c r="A6" s="12"/>
      <c r="G6" s="11"/>
    </row>
    <row r="7" spans="1:29" s="7" customFormat="1" ht="18.75" x14ac:dyDescent="0.2">
      <c r="A7" s="330" t="s">
        <v>10</v>
      </c>
      <c r="B7" s="330"/>
      <c r="C7" s="330"/>
      <c r="D7" s="9"/>
      <c r="E7" s="9"/>
      <c r="F7" s="9"/>
      <c r="G7" s="9"/>
      <c r="H7" s="9"/>
      <c r="I7" s="9"/>
      <c r="J7" s="9"/>
      <c r="K7" s="9"/>
      <c r="L7" s="9"/>
      <c r="M7" s="9"/>
      <c r="N7" s="9"/>
      <c r="O7" s="9"/>
      <c r="P7" s="9"/>
      <c r="Q7" s="9"/>
      <c r="R7" s="9"/>
      <c r="S7" s="9"/>
      <c r="T7" s="9"/>
      <c r="U7" s="9"/>
    </row>
    <row r="8" spans="1:29" s="7" customFormat="1" ht="18.75" x14ac:dyDescent="0.2">
      <c r="A8" s="330"/>
      <c r="B8" s="330"/>
      <c r="C8" s="330"/>
      <c r="D8" s="10"/>
      <c r="E8" s="10"/>
      <c r="F8" s="10"/>
      <c r="G8" s="10"/>
      <c r="H8" s="9"/>
      <c r="I8" s="9"/>
      <c r="J8" s="9"/>
      <c r="K8" s="9"/>
      <c r="L8" s="9"/>
      <c r="M8" s="9"/>
      <c r="N8" s="9"/>
      <c r="O8" s="9"/>
      <c r="P8" s="9"/>
      <c r="Q8" s="9"/>
      <c r="R8" s="9"/>
      <c r="S8" s="9"/>
      <c r="T8" s="9"/>
      <c r="U8" s="9"/>
    </row>
    <row r="9" spans="1:29" s="7" customFormat="1" ht="18.75" x14ac:dyDescent="0.2">
      <c r="A9" s="331" t="str">
        <f>'1. паспорт местоположение'!A9:C9</f>
        <v xml:space="preserve">ГУП "Региональные электрические сети "РБ  </v>
      </c>
      <c r="B9" s="331"/>
      <c r="C9" s="331"/>
      <c r="D9" s="6"/>
      <c r="E9" s="6"/>
      <c r="F9" s="6"/>
      <c r="G9" s="6"/>
      <c r="H9" s="9"/>
      <c r="I9" s="9"/>
      <c r="J9" s="9"/>
      <c r="K9" s="9"/>
      <c r="L9" s="9"/>
      <c r="M9" s="9"/>
      <c r="N9" s="9"/>
      <c r="O9" s="9"/>
      <c r="P9" s="9"/>
      <c r="Q9" s="9"/>
      <c r="R9" s="9"/>
      <c r="S9" s="9"/>
      <c r="T9" s="9"/>
      <c r="U9" s="9"/>
    </row>
    <row r="10" spans="1:29" s="7" customFormat="1" ht="18.75" x14ac:dyDescent="0.2">
      <c r="A10" s="327" t="s">
        <v>9</v>
      </c>
      <c r="B10" s="327"/>
      <c r="C10" s="327"/>
      <c r="D10" s="4"/>
      <c r="E10" s="4"/>
      <c r="F10" s="4"/>
      <c r="G10" s="4"/>
      <c r="H10" s="9"/>
      <c r="I10" s="9"/>
      <c r="J10" s="9"/>
      <c r="K10" s="9"/>
      <c r="L10" s="9"/>
      <c r="M10" s="9"/>
      <c r="N10" s="9"/>
      <c r="O10" s="9"/>
      <c r="P10" s="9"/>
      <c r="Q10" s="9"/>
      <c r="R10" s="9"/>
      <c r="S10" s="9"/>
      <c r="T10" s="9"/>
      <c r="U10" s="9"/>
    </row>
    <row r="11" spans="1:29" s="7" customFormat="1" ht="18.75" x14ac:dyDescent="0.2">
      <c r="A11" s="330"/>
      <c r="B11" s="330"/>
      <c r="C11" s="330"/>
      <c r="D11" s="10"/>
      <c r="E11" s="10"/>
      <c r="F11" s="10"/>
      <c r="G11" s="10"/>
      <c r="H11" s="9"/>
      <c r="I11" s="9"/>
      <c r="J11" s="9"/>
      <c r="K11" s="9"/>
      <c r="L11" s="9"/>
      <c r="M11" s="9"/>
      <c r="N11" s="9"/>
      <c r="O11" s="9"/>
      <c r="P11" s="9"/>
      <c r="Q11" s="9"/>
      <c r="R11" s="9"/>
      <c r="S11" s="9"/>
      <c r="T11" s="9"/>
      <c r="U11" s="9"/>
    </row>
    <row r="12" spans="1:29" s="7" customFormat="1" ht="18.75" x14ac:dyDescent="0.2">
      <c r="A12" s="332" t="str">
        <f>'1. паспорт местоположение'!$A$12</f>
        <v>L_ 20220123</v>
      </c>
      <c r="B12" s="332"/>
      <c r="C12" s="332"/>
      <c r="D12" s="6"/>
      <c r="E12" s="6"/>
      <c r="F12" s="6"/>
      <c r="G12" s="6"/>
      <c r="H12" s="9"/>
      <c r="I12" s="9"/>
      <c r="J12" s="9"/>
      <c r="K12" s="9"/>
      <c r="L12" s="9"/>
      <c r="M12" s="9"/>
      <c r="N12" s="9"/>
      <c r="O12" s="9"/>
      <c r="P12" s="9"/>
      <c r="Q12" s="9"/>
      <c r="R12" s="9"/>
      <c r="S12" s="9"/>
      <c r="T12" s="9"/>
      <c r="U12" s="9"/>
    </row>
    <row r="13" spans="1:29" s="7" customFormat="1" ht="18.75" x14ac:dyDescent="0.2">
      <c r="A13" s="327" t="s">
        <v>8</v>
      </c>
      <c r="B13" s="327"/>
      <c r="C13" s="327"/>
      <c r="D13" s="4"/>
      <c r="E13" s="4"/>
      <c r="F13" s="4"/>
      <c r="G13" s="4"/>
      <c r="H13" s="9"/>
      <c r="I13" s="9"/>
      <c r="J13" s="9"/>
      <c r="K13" s="9"/>
      <c r="L13" s="9"/>
      <c r="M13" s="9"/>
      <c r="N13" s="9"/>
      <c r="O13" s="9"/>
      <c r="P13" s="9"/>
      <c r="Q13" s="9"/>
      <c r="R13" s="9"/>
      <c r="S13" s="9"/>
      <c r="T13" s="9"/>
      <c r="U13" s="9"/>
    </row>
    <row r="14" spans="1:29" s="7" customFormat="1" ht="15.75" customHeight="1" x14ac:dyDescent="0.2">
      <c r="A14" s="337"/>
      <c r="B14" s="337"/>
      <c r="C14" s="337"/>
      <c r="D14" s="3"/>
      <c r="E14" s="3"/>
      <c r="F14" s="3"/>
      <c r="G14" s="3"/>
      <c r="H14" s="3"/>
      <c r="I14" s="3"/>
      <c r="J14" s="3"/>
      <c r="K14" s="3"/>
      <c r="L14" s="3"/>
      <c r="M14" s="3"/>
      <c r="N14" s="3"/>
      <c r="O14" s="3"/>
      <c r="P14" s="3"/>
      <c r="Q14" s="3"/>
      <c r="R14" s="3"/>
      <c r="S14" s="3"/>
      <c r="T14" s="3"/>
      <c r="U14" s="3"/>
    </row>
    <row r="15" spans="1:29" s="2" customFormat="1" ht="15.75" x14ac:dyDescent="0.2">
      <c r="A15" s="331" t="str">
        <f>'1. паспорт местоположение'!$A$15</f>
        <v>Строительство   КТПН 6/04кВ  в центрах питания с трансформаторам  250 кВА. с.Н-Березовка  ул.Горная</v>
      </c>
      <c r="B15" s="331"/>
      <c r="C15" s="331"/>
      <c r="D15" s="6"/>
      <c r="E15" s="6"/>
      <c r="F15" s="6"/>
      <c r="G15" s="6"/>
      <c r="H15" s="6"/>
      <c r="I15" s="6"/>
      <c r="J15" s="6"/>
      <c r="K15" s="6"/>
      <c r="L15" s="6"/>
      <c r="M15" s="6"/>
      <c r="N15" s="6"/>
      <c r="O15" s="6"/>
      <c r="P15" s="6"/>
      <c r="Q15" s="6"/>
      <c r="R15" s="6"/>
      <c r="S15" s="6"/>
      <c r="T15" s="6"/>
      <c r="U15" s="6"/>
    </row>
    <row r="16" spans="1:29" s="2" customFormat="1" ht="15" customHeight="1" x14ac:dyDescent="0.2">
      <c r="A16" s="327" t="s">
        <v>7</v>
      </c>
      <c r="B16" s="327"/>
      <c r="C16" s="327"/>
      <c r="D16" s="4"/>
      <c r="E16" s="4"/>
      <c r="F16" s="4"/>
      <c r="G16" s="4"/>
      <c r="H16" s="4"/>
      <c r="I16" s="4"/>
      <c r="J16" s="4"/>
      <c r="K16" s="4"/>
      <c r="L16" s="4"/>
      <c r="M16" s="4"/>
      <c r="N16" s="4"/>
      <c r="O16" s="4"/>
      <c r="P16" s="4"/>
      <c r="Q16" s="4"/>
      <c r="R16" s="4"/>
      <c r="S16" s="4"/>
      <c r="T16" s="4"/>
      <c r="U16" s="4"/>
    </row>
    <row r="17" spans="1:21" s="2" customFormat="1" ht="15" customHeight="1" x14ac:dyDescent="0.2">
      <c r="A17" s="337"/>
      <c r="B17" s="337"/>
      <c r="C17" s="337"/>
      <c r="D17" s="3"/>
      <c r="E17" s="3"/>
      <c r="F17" s="3"/>
      <c r="G17" s="3"/>
      <c r="H17" s="3"/>
      <c r="I17" s="3"/>
      <c r="J17" s="3"/>
      <c r="K17" s="3"/>
      <c r="L17" s="3"/>
      <c r="M17" s="3"/>
      <c r="N17" s="3"/>
      <c r="O17" s="3"/>
      <c r="P17" s="3"/>
      <c r="Q17" s="3"/>
      <c r="R17" s="3"/>
    </row>
    <row r="18" spans="1:21" s="2" customFormat="1" ht="27.75" customHeight="1" x14ac:dyDescent="0.2">
      <c r="A18" s="328" t="s">
        <v>445</v>
      </c>
      <c r="B18" s="328"/>
      <c r="C18" s="32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458</v>
      </c>
      <c r="C22" s="51" t="str">
        <f>$A$15</f>
        <v>Строительство   КТПН 6/04кВ  в центрах питания с трансформаторам  250 кВА. с.Н-Березовка  ул.Горная</v>
      </c>
      <c r="D22" s="4"/>
      <c r="E22" s="4"/>
      <c r="F22" s="3"/>
      <c r="G22" s="3"/>
      <c r="H22" s="3"/>
      <c r="I22" s="3"/>
      <c r="J22" s="3"/>
      <c r="K22" s="3"/>
      <c r="L22" s="3"/>
      <c r="M22" s="3"/>
      <c r="N22" s="3"/>
      <c r="O22" s="3"/>
      <c r="P22" s="3"/>
    </row>
    <row r="23" spans="1:21" ht="42.75" customHeight="1" x14ac:dyDescent="0.25">
      <c r="A23" s="19" t="s">
        <v>64</v>
      </c>
      <c r="B23" s="21" t="s">
        <v>61</v>
      </c>
      <c r="C23" s="26" t="s">
        <v>499</v>
      </c>
    </row>
    <row r="24" spans="1:21" ht="63" customHeight="1" x14ac:dyDescent="0.25">
      <c r="A24" s="19" t="s">
        <v>63</v>
      </c>
      <c r="B24" s="21" t="s">
        <v>491</v>
      </c>
      <c r="C24" s="26" t="s">
        <v>489</v>
      </c>
    </row>
    <row r="25" spans="1:21" ht="63" customHeight="1" x14ac:dyDescent="0.25">
      <c r="A25" s="19" t="s">
        <v>62</v>
      </c>
      <c r="B25" s="21" t="s">
        <v>478</v>
      </c>
      <c r="C25" s="157">
        <f>'1. паспорт местоположение'!C45</f>
        <v>1.22</v>
      </c>
    </row>
    <row r="26" spans="1:21" ht="156" customHeight="1" x14ac:dyDescent="0.25">
      <c r="A26" s="19" t="s">
        <v>60</v>
      </c>
      <c r="B26" s="21" t="s">
        <v>236</v>
      </c>
      <c r="C26" s="29" t="s">
        <v>521</v>
      </c>
    </row>
    <row r="27" spans="1:21" ht="42.75" customHeight="1" x14ac:dyDescent="0.25">
      <c r="A27" s="19" t="s">
        <v>59</v>
      </c>
      <c r="B27" s="21" t="s">
        <v>459</v>
      </c>
      <c r="C27" s="26" t="s">
        <v>522</v>
      </c>
    </row>
    <row r="28" spans="1:21" ht="42.75" customHeight="1" x14ac:dyDescent="0.25">
      <c r="A28" s="19" t="s">
        <v>57</v>
      </c>
      <c r="B28" s="21" t="s">
        <v>58</v>
      </c>
      <c r="C28" s="26">
        <v>2022</v>
      </c>
    </row>
    <row r="29" spans="1:21" ht="42.75" customHeight="1" x14ac:dyDescent="0.25">
      <c r="A29" s="19" t="s">
        <v>55</v>
      </c>
      <c r="B29" s="20" t="s">
        <v>56</v>
      </c>
      <c r="C29" s="26">
        <v>2022</v>
      </c>
    </row>
    <row r="30" spans="1:21" ht="42.75" customHeight="1" x14ac:dyDescent="0.25">
      <c r="A30" s="19" t="s">
        <v>73</v>
      </c>
      <c r="B30" s="20" t="s">
        <v>54</v>
      </c>
      <c r="C30" s="26" t="s">
        <v>503</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26" t="str">
        <f>'1. паспорт местоположение'!$A$5</f>
        <v>Год раскрытия информации: 2021 год</v>
      </c>
      <c r="B4" s="326"/>
      <c r="C4" s="326"/>
      <c r="D4" s="326"/>
      <c r="E4" s="326"/>
      <c r="F4" s="326"/>
      <c r="G4" s="326"/>
      <c r="H4" s="326"/>
      <c r="I4" s="326"/>
      <c r="J4" s="326"/>
      <c r="K4" s="326"/>
      <c r="L4" s="326"/>
      <c r="M4" s="326"/>
      <c r="N4" s="326"/>
      <c r="O4" s="326"/>
      <c r="P4" s="326"/>
      <c r="Q4" s="326"/>
      <c r="R4" s="326"/>
      <c r="S4" s="326"/>
      <c r="T4" s="326"/>
      <c r="U4" s="326"/>
      <c r="V4" s="326"/>
      <c r="W4" s="326"/>
      <c r="X4" s="326"/>
      <c r="Y4" s="326"/>
      <c r="Z4" s="326"/>
    </row>
    <row r="6" spans="1:28" ht="18.75" x14ac:dyDescent="0.25">
      <c r="A6" s="330" t="s">
        <v>10</v>
      </c>
      <c r="B6" s="330"/>
      <c r="C6" s="330"/>
      <c r="D6" s="330"/>
      <c r="E6" s="330"/>
      <c r="F6" s="330"/>
      <c r="G6" s="330"/>
      <c r="H6" s="330"/>
      <c r="I6" s="330"/>
      <c r="J6" s="330"/>
      <c r="K6" s="330"/>
      <c r="L6" s="330"/>
      <c r="M6" s="330"/>
      <c r="N6" s="330"/>
      <c r="O6" s="330"/>
      <c r="P6" s="330"/>
      <c r="Q6" s="330"/>
      <c r="R6" s="330"/>
      <c r="S6" s="330"/>
      <c r="T6" s="330"/>
      <c r="U6" s="330"/>
      <c r="V6" s="330"/>
      <c r="W6" s="330"/>
      <c r="X6" s="330"/>
      <c r="Y6" s="330"/>
      <c r="Z6" s="330"/>
      <c r="AA6" s="9"/>
      <c r="AB6" s="9"/>
    </row>
    <row r="7" spans="1:28" ht="18.75" x14ac:dyDescent="0.25">
      <c r="A7" s="330"/>
      <c r="B7" s="330"/>
      <c r="C7" s="330"/>
      <c r="D7" s="330"/>
      <c r="E7" s="330"/>
      <c r="F7" s="330"/>
      <c r="G7" s="330"/>
      <c r="H7" s="330"/>
      <c r="I7" s="330"/>
      <c r="J7" s="330"/>
      <c r="K7" s="330"/>
      <c r="L7" s="330"/>
      <c r="M7" s="330"/>
      <c r="N7" s="330"/>
      <c r="O7" s="330"/>
      <c r="P7" s="330"/>
      <c r="Q7" s="330"/>
      <c r="R7" s="330"/>
      <c r="S7" s="330"/>
      <c r="T7" s="330"/>
      <c r="U7" s="330"/>
      <c r="V7" s="330"/>
      <c r="W7" s="330"/>
      <c r="X7" s="330"/>
      <c r="Y7" s="330"/>
      <c r="Z7" s="330"/>
      <c r="AA7" s="9"/>
      <c r="AB7" s="9"/>
    </row>
    <row r="8" spans="1:28" ht="15.75" x14ac:dyDescent="0.25">
      <c r="A8" s="331" t="s">
        <v>495</v>
      </c>
      <c r="B8" s="331"/>
      <c r="C8" s="331"/>
      <c r="D8" s="331"/>
      <c r="E8" s="331"/>
      <c r="F8" s="331"/>
      <c r="G8" s="331"/>
      <c r="H8" s="331"/>
      <c r="I8" s="331"/>
      <c r="J8" s="331"/>
      <c r="K8" s="331"/>
      <c r="L8" s="331"/>
      <c r="M8" s="331"/>
      <c r="N8" s="331"/>
      <c r="O8" s="331"/>
      <c r="P8" s="331"/>
      <c r="Q8" s="331"/>
      <c r="R8" s="331"/>
      <c r="S8" s="331"/>
      <c r="T8" s="331"/>
      <c r="U8" s="331"/>
      <c r="V8" s="331"/>
      <c r="W8" s="331"/>
      <c r="X8" s="331"/>
      <c r="Y8" s="331"/>
      <c r="Z8" s="331"/>
      <c r="AA8" s="6"/>
      <c r="AB8" s="6"/>
    </row>
    <row r="9" spans="1:28" ht="15.75" x14ac:dyDescent="0.25">
      <c r="A9" s="327" t="s">
        <v>9</v>
      </c>
      <c r="B9" s="327"/>
      <c r="C9" s="327"/>
      <c r="D9" s="327"/>
      <c r="E9" s="327"/>
      <c r="F9" s="327"/>
      <c r="G9" s="327"/>
      <c r="H9" s="327"/>
      <c r="I9" s="327"/>
      <c r="J9" s="327"/>
      <c r="K9" s="327"/>
      <c r="L9" s="327"/>
      <c r="M9" s="327"/>
      <c r="N9" s="327"/>
      <c r="O9" s="327"/>
      <c r="P9" s="327"/>
      <c r="Q9" s="327"/>
      <c r="R9" s="327"/>
      <c r="S9" s="327"/>
      <c r="T9" s="327"/>
      <c r="U9" s="327"/>
      <c r="V9" s="327"/>
      <c r="W9" s="327"/>
      <c r="X9" s="327"/>
      <c r="Y9" s="327"/>
      <c r="Z9" s="327"/>
      <c r="AA9" s="4"/>
      <c r="AB9" s="4"/>
    </row>
    <row r="10" spans="1:28" ht="18.75" x14ac:dyDescent="0.25">
      <c r="A10" s="330"/>
      <c r="B10" s="330"/>
      <c r="C10" s="330"/>
      <c r="D10" s="330"/>
      <c r="E10" s="330"/>
      <c r="F10" s="330"/>
      <c r="G10" s="330"/>
      <c r="H10" s="330"/>
      <c r="I10" s="330"/>
      <c r="J10" s="330"/>
      <c r="K10" s="330"/>
      <c r="L10" s="330"/>
      <c r="M10" s="330"/>
      <c r="N10" s="330"/>
      <c r="O10" s="330"/>
      <c r="P10" s="330"/>
      <c r="Q10" s="330"/>
      <c r="R10" s="330"/>
      <c r="S10" s="330"/>
      <c r="T10" s="330"/>
      <c r="U10" s="330"/>
      <c r="V10" s="330"/>
      <c r="W10" s="330"/>
      <c r="X10" s="330"/>
      <c r="Y10" s="330"/>
      <c r="Z10" s="330"/>
      <c r="AA10" s="9"/>
      <c r="AB10" s="9"/>
    </row>
    <row r="11" spans="1:28" ht="15.75" x14ac:dyDescent="0.25">
      <c r="A11" s="332" t="str">
        <f>'1. паспорт местоположение'!$A$12</f>
        <v>L_ 20220123</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6"/>
      <c r="AB11" s="6"/>
    </row>
    <row r="12" spans="1:28" ht="15.75" x14ac:dyDescent="0.25">
      <c r="A12" s="327" t="s">
        <v>8</v>
      </c>
      <c r="B12" s="327"/>
      <c r="C12" s="327"/>
      <c r="D12" s="327"/>
      <c r="E12" s="327"/>
      <c r="F12" s="327"/>
      <c r="G12" s="327"/>
      <c r="H12" s="327"/>
      <c r="I12" s="327"/>
      <c r="J12" s="327"/>
      <c r="K12" s="327"/>
      <c r="L12" s="327"/>
      <c r="M12" s="327"/>
      <c r="N12" s="327"/>
      <c r="O12" s="327"/>
      <c r="P12" s="327"/>
      <c r="Q12" s="327"/>
      <c r="R12" s="327"/>
      <c r="S12" s="327"/>
      <c r="T12" s="327"/>
      <c r="U12" s="327"/>
      <c r="V12" s="327"/>
      <c r="W12" s="327"/>
      <c r="X12" s="327"/>
      <c r="Y12" s="327"/>
      <c r="Z12" s="327"/>
      <c r="AA12" s="4"/>
      <c r="AB12" s="4"/>
    </row>
    <row r="13" spans="1:28" ht="18.75" x14ac:dyDescent="0.25">
      <c r="A13" s="337"/>
      <c r="B13" s="337"/>
      <c r="C13" s="337"/>
      <c r="D13" s="337"/>
      <c r="E13" s="337"/>
      <c r="F13" s="337"/>
      <c r="G13" s="337"/>
      <c r="H13" s="337"/>
      <c r="I13" s="337"/>
      <c r="J13" s="337"/>
      <c r="K13" s="337"/>
      <c r="L13" s="337"/>
      <c r="M13" s="337"/>
      <c r="N13" s="337"/>
      <c r="O13" s="337"/>
      <c r="P13" s="337"/>
      <c r="Q13" s="337"/>
      <c r="R13" s="337"/>
      <c r="S13" s="337"/>
      <c r="T13" s="337"/>
      <c r="U13" s="337"/>
      <c r="V13" s="337"/>
      <c r="W13" s="337"/>
      <c r="X13" s="337"/>
      <c r="Y13" s="337"/>
      <c r="Z13" s="337"/>
      <c r="AA13" s="8"/>
      <c r="AB13" s="8"/>
    </row>
    <row r="14" spans="1:28" ht="15.75" x14ac:dyDescent="0.25">
      <c r="A14" s="331" t="str">
        <f>'1. паспорт местоположение'!$A$15</f>
        <v>Строительство   КТПН 6/04кВ  в центрах питания с трансформаторам  250 кВА. с.Н-Березовка  ул.Горная</v>
      </c>
      <c r="B14" s="331"/>
      <c r="C14" s="331"/>
      <c r="D14" s="331"/>
      <c r="E14" s="331"/>
      <c r="F14" s="331"/>
      <c r="G14" s="331"/>
      <c r="H14" s="331"/>
      <c r="I14" s="331"/>
      <c r="J14" s="331"/>
      <c r="K14" s="331"/>
      <c r="L14" s="331"/>
      <c r="M14" s="331"/>
      <c r="N14" s="331"/>
      <c r="O14" s="331"/>
      <c r="P14" s="331"/>
      <c r="Q14" s="331"/>
      <c r="R14" s="331"/>
      <c r="S14" s="331"/>
      <c r="T14" s="331"/>
      <c r="U14" s="331"/>
      <c r="V14" s="331"/>
      <c r="W14" s="331"/>
      <c r="X14" s="331"/>
      <c r="Y14" s="331"/>
      <c r="Z14" s="331"/>
      <c r="AA14" s="6"/>
      <c r="AB14" s="6"/>
    </row>
    <row r="15" spans="1:28" ht="15.75" x14ac:dyDescent="0.25">
      <c r="A15" s="327" t="s">
        <v>7</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4"/>
      <c r="AB15" s="4"/>
    </row>
    <row r="16" spans="1:28" x14ac:dyDescent="0.25">
      <c r="A16" s="354"/>
      <c r="B16" s="354"/>
      <c r="C16" s="354"/>
      <c r="D16" s="354"/>
      <c r="E16" s="354"/>
      <c r="F16" s="354"/>
      <c r="G16" s="354"/>
      <c r="H16" s="354"/>
      <c r="I16" s="354"/>
      <c r="J16" s="354"/>
      <c r="K16" s="354"/>
      <c r="L16" s="354"/>
      <c r="M16" s="354"/>
      <c r="N16" s="354"/>
      <c r="O16" s="354"/>
      <c r="P16" s="354"/>
      <c r="Q16" s="354"/>
      <c r="R16" s="354"/>
      <c r="S16" s="354"/>
      <c r="T16" s="354"/>
      <c r="U16" s="354"/>
      <c r="V16" s="354"/>
      <c r="W16" s="354"/>
      <c r="X16" s="354"/>
      <c r="Y16" s="354"/>
      <c r="Z16" s="354"/>
      <c r="AA16" s="14"/>
      <c r="AB16" s="14"/>
    </row>
    <row r="17" spans="1:28" x14ac:dyDescent="0.25">
      <c r="A17" s="354"/>
      <c r="B17" s="354"/>
      <c r="C17" s="354"/>
      <c r="D17" s="354"/>
      <c r="E17" s="354"/>
      <c r="F17" s="354"/>
      <c r="G17" s="354"/>
      <c r="H17" s="354"/>
      <c r="I17" s="354"/>
      <c r="J17" s="354"/>
      <c r="K17" s="354"/>
      <c r="L17" s="354"/>
      <c r="M17" s="354"/>
      <c r="N17" s="354"/>
      <c r="O17" s="354"/>
      <c r="P17" s="354"/>
      <c r="Q17" s="354"/>
      <c r="R17" s="354"/>
      <c r="S17" s="354"/>
      <c r="T17" s="354"/>
      <c r="U17" s="354"/>
      <c r="V17" s="354"/>
      <c r="W17" s="354"/>
      <c r="X17" s="354"/>
      <c r="Y17" s="354"/>
      <c r="Z17" s="354"/>
      <c r="AA17" s="14"/>
      <c r="AB17" s="14"/>
    </row>
    <row r="18" spans="1:28" x14ac:dyDescent="0.25">
      <c r="A18" s="354"/>
      <c r="B18" s="354"/>
      <c r="C18" s="354"/>
      <c r="D18" s="354"/>
      <c r="E18" s="354"/>
      <c r="F18" s="354"/>
      <c r="G18" s="354"/>
      <c r="H18" s="354"/>
      <c r="I18" s="354"/>
      <c r="J18" s="354"/>
      <c r="K18" s="354"/>
      <c r="L18" s="354"/>
      <c r="M18" s="354"/>
      <c r="N18" s="354"/>
      <c r="O18" s="354"/>
      <c r="P18" s="354"/>
      <c r="Q18" s="354"/>
      <c r="R18" s="354"/>
      <c r="S18" s="354"/>
      <c r="T18" s="354"/>
      <c r="U18" s="354"/>
      <c r="V18" s="354"/>
      <c r="W18" s="354"/>
      <c r="X18" s="354"/>
      <c r="Y18" s="354"/>
      <c r="Z18" s="354"/>
      <c r="AA18" s="14"/>
      <c r="AB18" s="14"/>
    </row>
    <row r="19" spans="1:28" x14ac:dyDescent="0.25">
      <c r="A19" s="354"/>
      <c r="B19" s="354"/>
      <c r="C19" s="354"/>
      <c r="D19" s="354"/>
      <c r="E19" s="354"/>
      <c r="F19" s="354"/>
      <c r="G19" s="354"/>
      <c r="H19" s="354"/>
      <c r="I19" s="354"/>
      <c r="J19" s="354"/>
      <c r="K19" s="354"/>
      <c r="L19" s="354"/>
      <c r="M19" s="354"/>
      <c r="N19" s="354"/>
      <c r="O19" s="354"/>
      <c r="P19" s="354"/>
      <c r="Q19" s="354"/>
      <c r="R19" s="354"/>
      <c r="S19" s="354"/>
      <c r="T19" s="354"/>
      <c r="U19" s="354"/>
      <c r="V19" s="354"/>
      <c r="W19" s="354"/>
      <c r="X19" s="354"/>
      <c r="Y19" s="354"/>
      <c r="Z19" s="354"/>
      <c r="AA19" s="14"/>
      <c r="AB19" s="14"/>
    </row>
    <row r="20" spans="1:28" x14ac:dyDescent="0.25">
      <c r="A20" s="354"/>
      <c r="B20" s="354"/>
      <c r="C20" s="354"/>
      <c r="D20" s="354"/>
      <c r="E20" s="354"/>
      <c r="F20" s="354"/>
      <c r="G20" s="354"/>
      <c r="H20" s="354"/>
      <c r="I20" s="354"/>
      <c r="J20" s="354"/>
      <c r="K20" s="354"/>
      <c r="L20" s="354"/>
      <c r="M20" s="354"/>
      <c r="N20" s="354"/>
      <c r="O20" s="354"/>
      <c r="P20" s="354"/>
      <c r="Q20" s="354"/>
      <c r="R20" s="354"/>
      <c r="S20" s="354"/>
      <c r="T20" s="354"/>
      <c r="U20" s="354"/>
      <c r="V20" s="354"/>
      <c r="W20" s="354"/>
      <c r="X20" s="354"/>
      <c r="Y20" s="354"/>
      <c r="Z20" s="354"/>
      <c r="AA20" s="14"/>
      <c r="AB20" s="14"/>
    </row>
    <row r="21" spans="1:28" x14ac:dyDescent="0.25">
      <c r="A21" s="354"/>
      <c r="B21" s="354"/>
      <c r="C21" s="354"/>
      <c r="D21" s="354"/>
      <c r="E21" s="354"/>
      <c r="F21" s="354"/>
      <c r="G21" s="354"/>
      <c r="H21" s="354"/>
      <c r="I21" s="354"/>
      <c r="J21" s="354"/>
      <c r="K21" s="354"/>
      <c r="L21" s="354"/>
      <c r="M21" s="354"/>
      <c r="N21" s="354"/>
      <c r="O21" s="354"/>
      <c r="P21" s="354"/>
      <c r="Q21" s="354"/>
      <c r="R21" s="354"/>
      <c r="S21" s="354"/>
      <c r="T21" s="354"/>
      <c r="U21" s="354"/>
      <c r="V21" s="354"/>
      <c r="W21" s="354"/>
      <c r="X21" s="354"/>
      <c r="Y21" s="354"/>
      <c r="Z21" s="354"/>
      <c r="AA21" s="14"/>
      <c r="AB21" s="14"/>
    </row>
    <row r="22" spans="1:28" x14ac:dyDescent="0.25">
      <c r="A22" s="355" t="s">
        <v>477</v>
      </c>
      <c r="B22" s="355"/>
      <c r="C22" s="355"/>
      <c r="D22" s="355"/>
      <c r="E22" s="355"/>
      <c r="F22" s="355"/>
      <c r="G22" s="355"/>
      <c r="H22" s="355"/>
      <c r="I22" s="355"/>
      <c r="J22" s="355"/>
      <c r="K22" s="355"/>
      <c r="L22" s="355"/>
      <c r="M22" s="355"/>
      <c r="N22" s="355"/>
      <c r="O22" s="355"/>
      <c r="P22" s="355"/>
      <c r="Q22" s="355"/>
      <c r="R22" s="355"/>
      <c r="S22" s="355"/>
      <c r="T22" s="355"/>
      <c r="U22" s="355"/>
      <c r="V22" s="355"/>
      <c r="W22" s="355"/>
      <c r="X22" s="355"/>
      <c r="Y22" s="355"/>
      <c r="Z22" s="355"/>
      <c r="AA22" s="126"/>
      <c r="AB22" s="126"/>
    </row>
    <row r="23" spans="1:28" ht="32.25" customHeight="1" x14ac:dyDescent="0.25">
      <c r="A23" s="357" t="s">
        <v>333</v>
      </c>
      <c r="B23" s="358"/>
      <c r="C23" s="358"/>
      <c r="D23" s="358"/>
      <c r="E23" s="358"/>
      <c r="F23" s="358"/>
      <c r="G23" s="358"/>
      <c r="H23" s="358"/>
      <c r="I23" s="358"/>
      <c r="J23" s="358"/>
      <c r="K23" s="358"/>
      <c r="L23" s="359"/>
      <c r="M23" s="356" t="s">
        <v>334</v>
      </c>
      <c r="N23" s="356"/>
      <c r="O23" s="356"/>
      <c r="P23" s="356"/>
      <c r="Q23" s="356"/>
      <c r="R23" s="356"/>
      <c r="S23" s="356"/>
      <c r="T23" s="356"/>
      <c r="U23" s="356"/>
      <c r="V23" s="356"/>
      <c r="W23" s="356"/>
      <c r="X23" s="356"/>
      <c r="Y23" s="356"/>
      <c r="Z23" s="356"/>
    </row>
    <row r="24" spans="1:28" ht="151.5" customHeight="1" x14ac:dyDescent="0.25">
      <c r="A24" s="81" t="s">
        <v>239</v>
      </c>
      <c r="B24" s="82" t="s">
        <v>268</v>
      </c>
      <c r="C24" s="81" t="s">
        <v>327</v>
      </c>
      <c r="D24" s="81" t="s">
        <v>240</v>
      </c>
      <c r="E24" s="81" t="s">
        <v>328</v>
      </c>
      <c r="F24" s="81" t="s">
        <v>330</v>
      </c>
      <c r="G24" s="81" t="s">
        <v>329</v>
      </c>
      <c r="H24" s="81" t="s">
        <v>241</v>
      </c>
      <c r="I24" s="81" t="s">
        <v>331</v>
      </c>
      <c r="J24" s="81" t="s">
        <v>273</v>
      </c>
      <c r="K24" s="82" t="s">
        <v>267</v>
      </c>
      <c r="L24" s="82" t="s">
        <v>242</v>
      </c>
      <c r="M24" s="83" t="s">
        <v>287</v>
      </c>
      <c r="N24" s="82" t="s">
        <v>485</v>
      </c>
      <c r="O24" s="81" t="s">
        <v>284</v>
      </c>
      <c r="P24" s="81" t="s">
        <v>285</v>
      </c>
      <c r="Q24" s="81" t="s">
        <v>283</v>
      </c>
      <c r="R24" s="81" t="s">
        <v>241</v>
      </c>
      <c r="S24" s="81" t="s">
        <v>282</v>
      </c>
      <c r="T24" s="81" t="s">
        <v>281</v>
      </c>
      <c r="U24" s="81" t="s">
        <v>326</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311</v>
      </c>
      <c r="B26" s="76"/>
      <c r="C26" s="78" t="s">
        <v>313</v>
      </c>
      <c r="D26" s="78" t="s">
        <v>314</v>
      </c>
      <c r="E26" s="78" t="s">
        <v>315</v>
      </c>
      <c r="F26" s="78" t="s">
        <v>278</v>
      </c>
      <c r="G26" s="78" t="s">
        <v>316</v>
      </c>
      <c r="H26" s="78" t="s">
        <v>241</v>
      </c>
      <c r="I26" s="78" t="s">
        <v>317</v>
      </c>
      <c r="J26" s="78" t="s">
        <v>318</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312</v>
      </c>
      <c r="B32" s="76"/>
      <c r="C32" s="78" t="s">
        <v>319</v>
      </c>
      <c r="D32" s="78" t="s">
        <v>320</v>
      </c>
      <c r="E32" s="78" t="s">
        <v>321</v>
      </c>
      <c r="F32" s="78" t="s">
        <v>322</v>
      </c>
      <c r="G32" s="78" t="s">
        <v>323</v>
      </c>
      <c r="H32" s="78" t="s">
        <v>241</v>
      </c>
      <c r="I32" s="78" t="s">
        <v>324</v>
      </c>
      <c r="J32" s="78" t="s">
        <v>325</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zoomScale="70" zoomScaleNormal="7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26" t="str">
        <f>'1. паспорт местоположение'!$A$5</f>
        <v>Год раскрытия информации: 2021 год</v>
      </c>
      <c r="B5" s="326"/>
      <c r="C5" s="326"/>
      <c r="D5" s="326"/>
      <c r="E5" s="326"/>
      <c r="F5" s="326"/>
      <c r="G5" s="326"/>
      <c r="H5" s="326"/>
      <c r="I5" s="326"/>
      <c r="J5" s="326"/>
      <c r="K5" s="326"/>
      <c r="L5" s="326"/>
      <c r="M5" s="326"/>
      <c r="N5" s="326"/>
      <c r="O5" s="326"/>
      <c r="P5" s="125"/>
      <c r="Q5" s="125"/>
      <c r="R5" s="125"/>
      <c r="S5" s="125"/>
      <c r="T5" s="125"/>
      <c r="U5" s="125"/>
      <c r="V5" s="125"/>
      <c r="W5" s="125"/>
      <c r="X5" s="125"/>
      <c r="Y5" s="125"/>
      <c r="Z5" s="125"/>
      <c r="AA5" s="125"/>
      <c r="AB5" s="125"/>
    </row>
    <row r="6" spans="1:28" s="7" customFormat="1" ht="18.75" x14ac:dyDescent="0.3">
      <c r="A6" s="12"/>
      <c r="B6" s="12"/>
      <c r="L6" s="11"/>
    </row>
    <row r="7" spans="1:28" s="7" customFormat="1" ht="18.75" x14ac:dyDescent="0.2">
      <c r="A7" s="330" t="s">
        <v>10</v>
      </c>
      <c r="B7" s="330"/>
      <c r="C7" s="330"/>
      <c r="D7" s="330"/>
      <c r="E7" s="330"/>
      <c r="F7" s="330"/>
      <c r="G7" s="330"/>
      <c r="H7" s="330"/>
      <c r="I7" s="330"/>
      <c r="J7" s="330"/>
      <c r="K7" s="330"/>
      <c r="L7" s="330"/>
      <c r="M7" s="330"/>
      <c r="N7" s="330"/>
      <c r="O7" s="330"/>
      <c r="P7" s="9"/>
      <c r="Q7" s="9"/>
      <c r="R7" s="9"/>
      <c r="S7" s="9"/>
      <c r="T7" s="9"/>
      <c r="U7" s="9"/>
      <c r="V7" s="9"/>
      <c r="W7" s="9"/>
      <c r="X7" s="9"/>
      <c r="Y7" s="9"/>
      <c r="Z7" s="9"/>
    </row>
    <row r="8" spans="1:28" s="7" customFormat="1" ht="18.75" x14ac:dyDescent="0.2">
      <c r="A8" s="330"/>
      <c r="B8" s="330"/>
      <c r="C8" s="330"/>
      <c r="D8" s="330"/>
      <c r="E8" s="330"/>
      <c r="F8" s="330"/>
      <c r="G8" s="330"/>
      <c r="H8" s="330"/>
      <c r="I8" s="330"/>
      <c r="J8" s="330"/>
      <c r="K8" s="330"/>
      <c r="L8" s="330"/>
      <c r="M8" s="330"/>
      <c r="N8" s="330"/>
      <c r="O8" s="330"/>
      <c r="P8" s="9"/>
      <c r="Q8" s="9"/>
      <c r="R8" s="9"/>
      <c r="S8" s="9"/>
      <c r="T8" s="9"/>
      <c r="U8" s="9"/>
      <c r="V8" s="9"/>
      <c r="W8" s="9"/>
      <c r="X8" s="9"/>
      <c r="Y8" s="9"/>
      <c r="Z8" s="9"/>
    </row>
    <row r="9" spans="1:28" s="7" customFormat="1" ht="18.75" x14ac:dyDescent="0.2">
      <c r="A9" s="331" t="str">
        <f>'1. паспорт местоположение'!A9:C9</f>
        <v xml:space="preserve">ГУП "Региональные электрические сети "РБ  </v>
      </c>
      <c r="B9" s="331"/>
      <c r="C9" s="331"/>
      <c r="D9" s="331"/>
      <c r="E9" s="331"/>
      <c r="F9" s="331"/>
      <c r="G9" s="331"/>
      <c r="H9" s="331"/>
      <c r="I9" s="331"/>
      <c r="J9" s="331"/>
      <c r="K9" s="331"/>
      <c r="L9" s="331"/>
      <c r="M9" s="331"/>
      <c r="N9" s="331"/>
      <c r="O9" s="331"/>
      <c r="P9" s="9"/>
      <c r="Q9" s="9"/>
      <c r="R9" s="9"/>
      <c r="S9" s="9"/>
      <c r="T9" s="9"/>
      <c r="U9" s="9"/>
      <c r="V9" s="9"/>
      <c r="W9" s="9"/>
      <c r="X9" s="9"/>
      <c r="Y9" s="9"/>
      <c r="Z9" s="9"/>
    </row>
    <row r="10" spans="1:28" s="7" customFormat="1" ht="18.75" x14ac:dyDescent="0.2">
      <c r="A10" s="327" t="s">
        <v>9</v>
      </c>
      <c r="B10" s="327"/>
      <c r="C10" s="327"/>
      <c r="D10" s="327"/>
      <c r="E10" s="327"/>
      <c r="F10" s="327"/>
      <c r="G10" s="327"/>
      <c r="H10" s="327"/>
      <c r="I10" s="327"/>
      <c r="J10" s="327"/>
      <c r="K10" s="327"/>
      <c r="L10" s="327"/>
      <c r="M10" s="327"/>
      <c r="N10" s="327"/>
      <c r="O10" s="327"/>
      <c r="P10" s="9"/>
      <c r="Q10" s="9"/>
      <c r="R10" s="9"/>
      <c r="S10" s="9"/>
      <c r="T10" s="9"/>
      <c r="U10" s="9"/>
      <c r="V10" s="9"/>
      <c r="W10" s="9"/>
      <c r="X10" s="9"/>
      <c r="Y10" s="9"/>
      <c r="Z10" s="9"/>
    </row>
    <row r="11" spans="1:28" s="7" customFormat="1" ht="18.75" x14ac:dyDescent="0.2">
      <c r="A11" s="330"/>
      <c r="B11" s="330"/>
      <c r="C11" s="330"/>
      <c r="D11" s="330"/>
      <c r="E11" s="330"/>
      <c r="F11" s="330"/>
      <c r="G11" s="330"/>
      <c r="H11" s="330"/>
      <c r="I11" s="330"/>
      <c r="J11" s="330"/>
      <c r="K11" s="330"/>
      <c r="L11" s="330"/>
      <c r="M11" s="330"/>
      <c r="N11" s="330"/>
      <c r="O11" s="330"/>
      <c r="P11" s="9"/>
      <c r="Q11" s="9"/>
      <c r="R11" s="9"/>
      <c r="S11" s="9"/>
      <c r="T11" s="9"/>
      <c r="U11" s="9"/>
      <c r="V11" s="9"/>
      <c r="W11" s="9"/>
      <c r="X11" s="9"/>
      <c r="Y11" s="9"/>
      <c r="Z11" s="9"/>
    </row>
    <row r="12" spans="1:28" s="7" customFormat="1" ht="18.75" x14ac:dyDescent="0.2">
      <c r="A12" s="332" t="str">
        <f>'1. паспорт местоположение'!$A$12</f>
        <v>L_ 20220123</v>
      </c>
      <c r="B12" s="332"/>
      <c r="C12" s="332"/>
      <c r="D12" s="332"/>
      <c r="E12" s="332"/>
      <c r="F12" s="332"/>
      <c r="G12" s="332"/>
      <c r="H12" s="332"/>
      <c r="I12" s="332"/>
      <c r="J12" s="332"/>
      <c r="K12" s="332"/>
      <c r="L12" s="332"/>
      <c r="M12" s="332"/>
      <c r="N12" s="332"/>
      <c r="O12" s="332"/>
      <c r="P12" s="9"/>
      <c r="Q12" s="9"/>
      <c r="R12" s="9"/>
      <c r="S12" s="9"/>
      <c r="T12" s="9"/>
      <c r="U12" s="9"/>
      <c r="V12" s="9"/>
      <c r="W12" s="9"/>
      <c r="X12" s="9"/>
      <c r="Y12" s="9"/>
      <c r="Z12" s="9"/>
    </row>
    <row r="13" spans="1:28" s="7" customFormat="1" ht="18.75" x14ac:dyDescent="0.2">
      <c r="A13" s="327" t="s">
        <v>8</v>
      </c>
      <c r="B13" s="327"/>
      <c r="C13" s="327"/>
      <c r="D13" s="327"/>
      <c r="E13" s="327"/>
      <c r="F13" s="327"/>
      <c r="G13" s="327"/>
      <c r="H13" s="327"/>
      <c r="I13" s="327"/>
      <c r="J13" s="327"/>
      <c r="K13" s="327"/>
      <c r="L13" s="327"/>
      <c r="M13" s="327"/>
      <c r="N13" s="327"/>
      <c r="O13" s="327"/>
      <c r="P13" s="9"/>
      <c r="Q13" s="9"/>
      <c r="R13" s="9"/>
      <c r="S13" s="9"/>
      <c r="T13" s="9"/>
      <c r="U13" s="9"/>
      <c r="V13" s="9"/>
      <c r="W13" s="9"/>
      <c r="X13" s="9"/>
      <c r="Y13" s="9"/>
      <c r="Z13" s="9"/>
    </row>
    <row r="14" spans="1:28" s="7" customFormat="1" ht="15.75" customHeight="1" x14ac:dyDescent="0.2">
      <c r="A14" s="337"/>
      <c r="B14" s="337"/>
      <c r="C14" s="337"/>
      <c r="D14" s="337"/>
      <c r="E14" s="337"/>
      <c r="F14" s="337"/>
      <c r="G14" s="337"/>
      <c r="H14" s="337"/>
      <c r="I14" s="337"/>
      <c r="J14" s="337"/>
      <c r="K14" s="337"/>
      <c r="L14" s="337"/>
      <c r="M14" s="337"/>
      <c r="N14" s="337"/>
      <c r="O14" s="337"/>
      <c r="P14" s="3"/>
      <c r="Q14" s="3"/>
      <c r="R14" s="3"/>
      <c r="S14" s="3"/>
      <c r="T14" s="3"/>
      <c r="U14" s="3"/>
      <c r="V14" s="3"/>
      <c r="W14" s="3"/>
      <c r="X14" s="3"/>
      <c r="Y14" s="3"/>
      <c r="Z14" s="3"/>
    </row>
    <row r="15" spans="1:28" s="2" customFormat="1" ht="15.75" x14ac:dyDescent="0.2">
      <c r="A15" s="331" t="str">
        <f>'1. паспорт местоположение'!$A$15</f>
        <v>Строительство   КТПН 6/04кВ  в центрах питания с трансформаторам  250 кВА. с.Н-Березовка  ул.Горная</v>
      </c>
      <c r="B15" s="331"/>
      <c r="C15" s="331"/>
      <c r="D15" s="331"/>
      <c r="E15" s="331"/>
      <c r="F15" s="331"/>
      <c r="G15" s="331"/>
      <c r="H15" s="331"/>
      <c r="I15" s="331"/>
      <c r="J15" s="331"/>
      <c r="K15" s="331"/>
      <c r="L15" s="331"/>
      <c r="M15" s="331"/>
      <c r="N15" s="331"/>
      <c r="O15" s="331"/>
      <c r="P15" s="6"/>
      <c r="Q15" s="6"/>
      <c r="R15" s="6"/>
      <c r="S15" s="6"/>
      <c r="T15" s="6"/>
      <c r="U15" s="6"/>
      <c r="V15" s="6"/>
      <c r="W15" s="6"/>
      <c r="X15" s="6"/>
      <c r="Y15" s="6"/>
      <c r="Z15" s="6"/>
    </row>
    <row r="16" spans="1:28" s="2" customFormat="1" ht="15" customHeight="1" x14ac:dyDescent="0.2">
      <c r="A16" s="327" t="s">
        <v>7</v>
      </c>
      <c r="B16" s="327"/>
      <c r="C16" s="327"/>
      <c r="D16" s="327"/>
      <c r="E16" s="327"/>
      <c r="F16" s="327"/>
      <c r="G16" s="327"/>
      <c r="H16" s="327"/>
      <c r="I16" s="327"/>
      <c r="J16" s="327"/>
      <c r="K16" s="327"/>
      <c r="L16" s="327"/>
      <c r="M16" s="327"/>
      <c r="N16" s="327"/>
      <c r="O16" s="327"/>
      <c r="P16" s="4"/>
      <c r="Q16" s="4"/>
      <c r="R16" s="4"/>
      <c r="S16" s="4"/>
      <c r="T16" s="4"/>
      <c r="U16" s="4"/>
      <c r="V16" s="4"/>
      <c r="W16" s="4"/>
      <c r="X16" s="4"/>
      <c r="Y16" s="4"/>
      <c r="Z16" s="4"/>
    </row>
    <row r="17" spans="1:26" s="2" customFormat="1" ht="15" customHeight="1" x14ac:dyDescent="0.2">
      <c r="A17" s="337"/>
      <c r="B17" s="337"/>
      <c r="C17" s="337"/>
      <c r="D17" s="337"/>
      <c r="E17" s="337"/>
      <c r="F17" s="337"/>
      <c r="G17" s="337"/>
      <c r="H17" s="337"/>
      <c r="I17" s="337"/>
      <c r="J17" s="337"/>
      <c r="K17" s="337"/>
      <c r="L17" s="337"/>
      <c r="M17" s="337"/>
      <c r="N17" s="337"/>
      <c r="O17" s="337"/>
      <c r="P17" s="3"/>
      <c r="Q17" s="3"/>
      <c r="R17" s="3"/>
      <c r="S17" s="3"/>
      <c r="T17" s="3"/>
      <c r="U17" s="3"/>
      <c r="V17" s="3"/>
      <c r="W17" s="3"/>
    </row>
    <row r="18" spans="1:26" s="2" customFormat="1" ht="91.5" customHeight="1" x14ac:dyDescent="0.2">
      <c r="A18" s="363" t="s">
        <v>454</v>
      </c>
      <c r="B18" s="363"/>
      <c r="C18" s="363"/>
      <c r="D18" s="363"/>
      <c r="E18" s="363"/>
      <c r="F18" s="363"/>
      <c r="G18" s="363"/>
      <c r="H18" s="363"/>
      <c r="I18" s="363"/>
      <c r="J18" s="363"/>
      <c r="K18" s="363"/>
      <c r="L18" s="363"/>
      <c r="M18" s="363"/>
      <c r="N18" s="363"/>
      <c r="O18" s="363"/>
      <c r="P18" s="5"/>
      <c r="Q18" s="5"/>
      <c r="R18" s="5"/>
      <c r="S18" s="5"/>
      <c r="T18" s="5"/>
      <c r="U18" s="5"/>
      <c r="V18" s="5"/>
      <c r="W18" s="5"/>
      <c r="X18" s="5"/>
      <c r="Y18" s="5"/>
      <c r="Z18" s="5"/>
    </row>
    <row r="19" spans="1:26" s="2" customFormat="1" ht="78" customHeight="1" x14ac:dyDescent="0.2">
      <c r="A19" s="333" t="s">
        <v>6</v>
      </c>
      <c r="B19" s="333" t="s">
        <v>88</v>
      </c>
      <c r="C19" s="333" t="s">
        <v>87</v>
      </c>
      <c r="D19" s="333" t="s">
        <v>76</v>
      </c>
      <c r="E19" s="360" t="s">
        <v>86</v>
      </c>
      <c r="F19" s="361"/>
      <c r="G19" s="361"/>
      <c r="H19" s="361"/>
      <c r="I19" s="362"/>
      <c r="J19" s="333" t="s">
        <v>85</v>
      </c>
      <c r="K19" s="333"/>
      <c r="L19" s="333"/>
      <c r="M19" s="333"/>
      <c r="N19" s="333"/>
      <c r="O19" s="333"/>
      <c r="P19" s="3"/>
      <c r="Q19" s="3"/>
      <c r="R19" s="3"/>
      <c r="S19" s="3"/>
      <c r="T19" s="3"/>
      <c r="U19" s="3"/>
      <c r="V19" s="3"/>
      <c r="W19" s="3"/>
    </row>
    <row r="20" spans="1:26" s="2" customFormat="1" ht="51" customHeight="1" x14ac:dyDescent="0.2">
      <c r="A20" s="333"/>
      <c r="B20" s="333"/>
      <c r="C20" s="333"/>
      <c r="D20" s="333"/>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9" t="s">
        <v>65</v>
      </c>
      <c r="B22" s="139" t="s">
        <v>508</v>
      </c>
      <c r="C22" s="139" t="s">
        <v>489</v>
      </c>
      <c r="D22" s="139" t="s">
        <v>489</v>
      </c>
      <c r="E22" s="139" t="s">
        <v>489</v>
      </c>
      <c r="F22" s="139" t="s">
        <v>489</v>
      </c>
      <c r="G22" s="139" t="s">
        <v>489</v>
      </c>
      <c r="H22" s="139" t="s">
        <v>489</v>
      </c>
      <c r="I22" s="139" t="s">
        <v>489</v>
      </c>
      <c r="J22" s="139" t="s">
        <v>489</v>
      </c>
      <c r="K22" s="139" t="s">
        <v>489</v>
      </c>
      <c r="L22" s="139" t="s">
        <v>489</v>
      </c>
      <c r="M22" s="139" t="s">
        <v>489</v>
      </c>
      <c r="N22" s="139" t="s">
        <v>489</v>
      </c>
      <c r="O22" s="139" t="s">
        <v>489</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AP62"/>
  <sheetViews>
    <sheetView tabSelected="1" view="pageBreakPreview" topLeftCell="A31" zoomScaleNormal="100" zoomScaleSheetLayoutView="100" workbookViewId="0">
      <selection activeCell="M36" sqref="M36"/>
    </sheetView>
  </sheetViews>
  <sheetFormatPr defaultRowHeight="15" x14ac:dyDescent="0.25"/>
  <cols>
    <col min="1" max="1" width="4.42578125" style="274" customWidth="1"/>
    <col min="2" max="2" width="49" style="273" customWidth="1"/>
    <col min="3" max="3" width="16.42578125" style="274" customWidth="1"/>
    <col min="4" max="4" width="13.28515625" style="274" customWidth="1"/>
    <col min="5" max="5" width="11.5703125" style="274" customWidth="1"/>
    <col min="6" max="6" width="12" style="274" customWidth="1"/>
    <col min="7" max="7" width="10.28515625" style="274" customWidth="1"/>
    <col min="8" max="8" width="9.7109375" style="274" customWidth="1"/>
    <col min="9" max="9" width="12.42578125" style="274" customWidth="1"/>
    <col min="10" max="10" width="10.28515625" style="274" customWidth="1"/>
    <col min="11" max="11" width="10.85546875" style="274" customWidth="1"/>
    <col min="12" max="12" width="10.5703125" style="274" customWidth="1"/>
    <col min="13" max="13" width="11.28515625" style="274" customWidth="1"/>
    <col min="14" max="16384" width="9.140625" style="274"/>
  </cols>
  <sheetData>
    <row r="1" spans="2:42" s="7" customFormat="1" ht="18.75" customHeight="1" x14ac:dyDescent="0.2">
      <c r="B1" s="271"/>
      <c r="H1" s="28"/>
    </row>
    <row r="2" spans="2:42" s="7" customFormat="1" ht="18.75" customHeight="1" x14ac:dyDescent="0.3">
      <c r="B2" s="271"/>
      <c r="H2" s="11"/>
    </row>
    <row r="3" spans="2:42" s="7" customFormat="1" ht="18.75" x14ac:dyDescent="0.3">
      <c r="B3" s="272"/>
      <c r="H3" s="11"/>
    </row>
    <row r="4" spans="2:42" s="7" customFormat="1" ht="15.75" x14ac:dyDescent="0.2">
      <c r="B4" s="272"/>
    </row>
    <row r="5" spans="2:42" s="7" customFormat="1" ht="18.75" customHeight="1" x14ac:dyDescent="0.2">
      <c r="B5" s="326" t="s">
        <v>752</v>
      </c>
      <c r="C5" s="326"/>
      <c r="D5" s="326"/>
      <c r="E5" s="326"/>
      <c r="F5" s="326"/>
      <c r="G5" s="326"/>
      <c r="H5" s="326"/>
      <c r="I5" s="326"/>
      <c r="J5" s="326"/>
      <c r="K5" s="326"/>
      <c r="L5" s="326"/>
      <c r="M5" s="326"/>
      <c r="N5" s="125"/>
      <c r="O5" s="125"/>
    </row>
    <row r="6" spans="2:42" s="7" customFormat="1" ht="15.75" x14ac:dyDescent="0.2">
      <c r="B6" s="272"/>
    </row>
    <row r="7" spans="2:42" s="7" customFormat="1" ht="18.75" x14ac:dyDescent="0.2">
      <c r="B7" s="330" t="s">
        <v>10</v>
      </c>
      <c r="C7" s="330"/>
      <c r="D7" s="330"/>
      <c r="E7" s="330"/>
      <c r="F7" s="330"/>
      <c r="G7" s="330"/>
      <c r="H7" s="330"/>
      <c r="I7" s="330"/>
      <c r="J7" s="330"/>
      <c r="K7" s="330"/>
      <c r="L7" s="330"/>
      <c r="M7" s="330"/>
    </row>
    <row r="8" spans="2:42" s="7" customFormat="1" ht="18.75" x14ac:dyDescent="0.2">
      <c r="B8" s="270"/>
    </row>
    <row r="9" spans="2:42" s="7" customFormat="1" ht="18.75" customHeight="1" x14ac:dyDescent="0.2">
      <c r="B9" s="329" t="str">
        <f>'[2]2. Паспорт  ТП'!A8</f>
        <v>ГУП "РЭС"</v>
      </c>
      <c r="C9" s="329"/>
      <c r="D9" s="329"/>
      <c r="E9" s="329"/>
      <c r="F9" s="329"/>
      <c r="G9" s="329"/>
      <c r="H9" s="329"/>
      <c r="I9" s="329"/>
      <c r="J9" s="329"/>
      <c r="K9" s="329"/>
      <c r="L9" s="329"/>
      <c r="M9" s="329"/>
    </row>
    <row r="10" spans="2:42" s="7" customFormat="1" ht="18.75" customHeight="1" x14ac:dyDescent="0.2">
      <c r="B10" s="327" t="s">
        <v>9</v>
      </c>
      <c r="C10" s="327"/>
      <c r="D10" s="327"/>
      <c r="E10" s="327"/>
      <c r="F10" s="327"/>
      <c r="G10" s="327"/>
      <c r="H10" s="327"/>
      <c r="I10" s="327"/>
      <c r="J10" s="327"/>
      <c r="K10" s="327"/>
      <c r="L10" s="327"/>
      <c r="M10" s="327"/>
    </row>
    <row r="11" spans="2:42" s="7" customFormat="1" ht="18.75" x14ac:dyDescent="0.2">
      <c r="B11" s="270"/>
    </row>
    <row r="12" spans="2:42" s="7" customFormat="1" ht="18.75" customHeight="1" x14ac:dyDescent="0.2">
      <c r="B12" s="332" t="str">
        <f>'1. паспорт местоположение'!$A$12</f>
        <v>L_ 20220123</v>
      </c>
      <c r="C12" s="332"/>
      <c r="D12" s="332"/>
      <c r="E12" s="332"/>
      <c r="F12" s="332"/>
      <c r="G12" s="332"/>
      <c r="H12" s="332"/>
      <c r="I12" s="332"/>
      <c r="J12" s="332"/>
      <c r="K12" s="332"/>
      <c r="L12" s="332"/>
      <c r="M12" s="332"/>
      <c r="N12" s="150"/>
      <c r="O12" s="150"/>
      <c r="P12" s="150"/>
      <c r="Q12" s="150"/>
      <c r="R12" s="150"/>
      <c r="S12" s="150"/>
      <c r="T12" s="150"/>
      <c r="U12" s="150"/>
      <c r="V12" s="150"/>
      <c r="W12" s="150"/>
      <c r="X12" s="150"/>
      <c r="Y12" s="150"/>
      <c r="Z12" s="150"/>
      <c r="AA12" s="150"/>
      <c r="AB12" s="150"/>
      <c r="AC12" s="150"/>
      <c r="AD12" s="150"/>
      <c r="AE12" s="150"/>
      <c r="AF12" s="150"/>
      <c r="AG12" s="150"/>
      <c r="AH12" s="150"/>
      <c r="AI12" s="150"/>
      <c r="AJ12" s="150"/>
      <c r="AK12" s="150"/>
      <c r="AL12" s="150"/>
      <c r="AM12" s="150"/>
      <c r="AN12" s="150"/>
      <c r="AO12" s="150"/>
      <c r="AP12" s="150"/>
    </row>
    <row r="13" spans="2:42" s="7" customFormat="1" ht="18.75" customHeight="1" x14ac:dyDescent="0.2">
      <c r="B13" s="327" t="s">
        <v>8</v>
      </c>
      <c r="C13" s="327"/>
      <c r="D13" s="327"/>
      <c r="E13" s="327"/>
      <c r="F13" s="327"/>
      <c r="G13" s="327"/>
      <c r="H13" s="327"/>
      <c r="I13" s="327"/>
      <c r="J13" s="327"/>
      <c r="K13" s="327"/>
      <c r="L13" s="327"/>
      <c r="M13" s="327"/>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row>
    <row r="14" spans="2:42" s="7" customFormat="1" ht="15.75" customHeight="1" x14ac:dyDescent="0.25">
      <c r="B14" s="127"/>
      <c r="C14" s="127"/>
      <c r="D14" s="127"/>
      <c r="E14" s="127"/>
      <c r="F14" s="127"/>
      <c r="G14" s="127"/>
      <c r="H14" s="127"/>
      <c r="I14" s="127"/>
      <c r="J14" s="127"/>
      <c r="K14" s="127"/>
      <c r="L14" s="127"/>
      <c r="M14" s="127"/>
      <c r="N14" s="127"/>
      <c r="O14" s="127"/>
      <c r="P14" s="127"/>
      <c r="Q14" s="127"/>
      <c r="R14" s="127"/>
      <c r="S14" s="127"/>
      <c r="T14" s="127"/>
      <c r="U14" s="127"/>
      <c r="V14" s="127"/>
      <c r="W14" s="127"/>
      <c r="X14" s="149"/>
      <c r="Y14" s="149"/>
      <c r="Z14" s="149"/>
      <c r="AA14" s="149"/>
      <c r="AB14" s="149"/>
      <c r="AC14" s="149"/>
      <c r="AD14" s="149"/>
      <c r="AE14" s="149"/>
      <c r="AF14" s="149"/>
      <c r="AG14" s="149"/>
      <c r="AH14" s="149"/>
      <c r="AI14" s="149"/>
      <c r="AJ14" s="149"/>
      <c r="AK14" s="149"/>
      <c r="AL14" s="149"/>
      <c r="AM14" s="149"/>
      <c r="AN14" s="149"/>
      <c r="AO14" s="149"/>
      <c r="AP14" s="149"/>
    </row>
    <row r="15" spans="2:42" s="2" customFormat="1" ht="51" customHeight="1" x14ac:dyDescent="0.2">
      <c r="B15" s="331" t="str">
        <f>'1. паспорт местоположение'!$A$15</f>
        <v>Строительство   КТПН 6/04кВ  в центрах питания с трансформаторам  250 кВА. с.Н-Березовка  ул.Горная</v>
      </c>
      <c r="C15" s="331"/>
      <c r="D15" s="331"/>
      <c r="E15" s="331"/>
      <c r="F15" s="331"/>
      <c r="G15" s="331"/>
      <c r="H15" s="331"/>
      <c r="I15" s="331"/>
      <c r="J15" s="331"/>
      <c r="K15" s="331"/>
      <c r="L15" s="331"/>
      <c r="M15" s="331"/>
      <c r="N15" s="324"/>
      <c r="O15" s="324"/>
      <c r="P15" s="324"/>
      <c r="Q15" s="324"/>
      <c r="R15" s="324"/>
      <c r="S15" s="324"/>
      <c r="T15" s="324"/>
      <c r="U15" s="324"/>
      <c r="V15" s="324"/>
      <c r="W15" s="324"/>
      <c r="X15" s="324"/>
      <c r="Y15" s="324"/>
      <c r="Z15" s="324"/>
      <c r="AA15" s="324"/>
      <c r="AB15" s="324"/>
      <c r="AC15" s="324"/>
      <c r="AD15" s="324"/>
      <c r="AE15" s="324"/>
      <c r="AF15" s="324"/>
      <c r="AG15" s="324"/>
      <c r="AH15" s="324"/>
      <c r="AI15" s="324"/>
      <c r="AJ15" s="324"/>
      <c r="AK15" s="324"/>
      <c r="AL15" s="324"/>
      <c r="AM15" s="324"/>
      <c r="AN15" s="324"/>
      <c r="AO15" s="324"/>
      <c r="AP15" s="324"/>
    </row>
    <row r="16" spans="2:42" s="2" customFormat="1" ht="15" customHeight="1" x14ac:dyDescent="0.2">
      <c r="B16" s="327" t="s">
        <v>7</v>
      </c>
      <c r="C16" s="327"/>
      <c r="D16" s="327"/>
      <c r="E16" s="327"/>
      <c r="F16" s="327"/>
      <c r="G16" s="327"/>
      <c r="H16" s="327"/>
      <c r="I16" s="327"/>
      <c r="J16" s="327"/>
      <c r="K16" s="327"/>
      <c r="L16" s="327"/>
      <c r="M16" s="327"/>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row>
    <row r="17" spans="2:42" s="2" customFormat="1" ht="15" customHeight="1" x14ac:dyDescent="0.25">
      <c r="B17" s="127"/>
      <c r="C17" s="127"/>
      <c r="D17" s="127"/>
      <c r="E17" s="127"/>
      <c r="F17" s="127"/>
      <c r="G17" s="127"/>
      <c r="H17" s="127"/>
      <c r="I17" s="127"/>
      <c r="J17" s="127"/>
      <c r="K17" s="127"/>
      <c r="L17" s="127"/>
      <c r="M17" s="127"/>
      <c r="N17" s="127"/>
      <c r="O17" s="127"/>
      <c r="P17" s="127"/>
      <c r="Q17" s="127"/>
      <c r="R17" s="127"/>
      <c r="S17" s="127"/>
      <c r="T17" s="127"/>
      <c r="U17" s="149"/>
      <c r="V17" s="149"/>
      <c r="W17" s="149"/>
      <c r="X17" s="149"/>
      <c r="Y17" s="149"/>
      <c r="Z17" s="149"/>
      <c r="AA17" s="149"/>
      <c r="AB17" s="149"/>
      <c r="AC17" s="149"/>
      <c r="AD17" s="149"/>
      <c r="AE17" s="149"/>
      <c r="AF17" s="149"/>
      <c r="AG17" s="149"/>
      <c r="AH17" s="149"/>
      <c r="AI17" s="149"/>
      <c r="AJ17" s="149"/>
      <c r="AK17" s="149"/>
      <c r="AL17" s="149"/>
      <c r="AM17" s="149"/>
      <c r="AN17" s="149"/>
      <c r="AO17" s="149"/>
      <c r="AP17" s="149"/>
    </row>
    <row r="18" spans="2:42" s="2" customFormat="1" ht="15" customHeight="1" x14ac:dyDescent="0.2">
      <c r="B18" s="331" t="s">
        <v>455</v>
      </c>
      <c r="C18" s="331"/>
      <c r="D18" s="331"/>
      <c r="E18" s="331"/>
      <c r="F18" s="331"/>
      <c r="G18" s="331"/>
      <c r="H18" s="331"/>
      <c r="I18" s="331"/>
      <c r="J18" s="331"/>
      <c r="K18" s="331"/>
      <c r="L18" s="331"/>
      <c r="M18" s="331"/>
      <c r="N18" s="324"/>
      <c r="O18" s="324"/>
      <c r="P18" s="324"/>
      <c r="Q18" s="324"/>
      <c r="R18" s="324"/>
      <c r="S18" s="324"/>
      <c r="T18" s="324"/>
      <c r="U18" s="324"/>
      <c r="V18" s="324"/>
      <c r="W18" s="324"/>
      <c r="X18" s="324"/>
      <c r="Y18" s="324"/>
      <c r="Z18" s="324"/>
      <c r="AA18" s="324"/>
      <c r="AB18" s="324"/>
      <c r="AC18" s="324"/>
      <c r="AD18" s="324"/>
      <c r="AE18" s="324"/>
      <c r="AF18" s="324"/>
      <c r="AG18" s="324"/>
      <c r="AH18" s="324"/>
      <c r="AI18" s="324"/>
      <c r="AJ18" s="324"/>
      <c r="AK18" s="324"/>
      <c r="AL18" s="324"/>
      <c r="AM18" s="324"/>
      <c r="AN18" s="324"/>
      <c r="AO18" s="324"/>
      <c r="AP18" s="324"/>
    </row>
    <row r="19" spans="2:42" ht="18.75" x14ac:dyDescent="0.25">
      <c r="E19" s="275"/>
      <c r="F19" s="275"/>
      <c r="G19" s="275"/>
      <c r="H19" s="28"/>
    </row>
    <row r="20" spans="2:42" ht="15.75" x14ac:dyDescent="0.25">
      <c r="B20" s="276"/>
      <c r="C20" s="93"/>
      <c r="D20" s="277"/>
      <c r="E20" s="93"/>
      <c r="F20" s="93"/>
      <c r="G20" s="93"/>
      <c r="H20" s="93"/>
      <c r="I20" s="93"/>
    </row>
    <row r="21" spans="2:42" ht="14.25" customHeight="1" x14ac:dyDescent="0.25">
      <c r="B21" s="278" t="s">
        <v>308</v>
      </c>
      <c r="C21" s="279" t="s">
        <v>1</v>
      </c>
      <c r="D21" s="280"/>
      <c r="I21" s="281"/>
    </row>
    <row r="22" spans="2:42" ht="18.75" customHeight="1" x14ac:dyDescent="0.25">
      <c r="B22" s="282" t="s">
        <v>753</v>
      </c>
      <c r="C22" s="283">
        <f>ЛСР!C28/1000</f>
        <v>1.21959</v>
      </c>
      <c r="D22"/>
      <c r="E22"/>
      <c r="F22"/>
      <c r="G22"/>
      <c r="H22"/>
      <c r="I22"/>
      <c r="J22"/>
      <c r="K22"/>
      <c r="L22"/>
      <c r="M22"/>
    </row>
    <row r="23" spans="2:42" ht="22.5" customHeight="1" x14ac:dyDescent="0.25">
      <c r="B23" s="282" t="s">
        <v>754</v>
      </c>
      <c r="C23" s="283">
        <f>C22*0.012</f>
        <v>1.463508E-2</v>
      </c>
      <c r="D23"/>
      <c r="E23"/>
      <c r="F23"/>
      <c r="G23"/>
      <c r="H23"/>
      <c r="I23"/>
      <c r="J23"/>
      <c r="K23"/>
      <c r="L23"/>
      <c r="M23"/>
      <c r="N23" s="274" t="s">
        <v>755</v>
      </c>
    </row>
    <row r="24" spans="2:42" ht="17.25" customHeight="1" x14ac:dyDescent="0.25">
      <c r="B24" s="282" t="s">
        <v>756</v>
      </c>
      <c r="C24" s="283">
        <f>C22*0.014</f>
        <v>1.7074260000000001E-2</v>
      </c>
      <c r="D24"/>
      <c r="E24"/>
      <c r="F24"/>
      <c r="G24"/>
      <c r="H24"/>
      <c r="I24"/>
      <c r="J24"/>
      <c r="K24"/>
      <c r="L24"/>
      <c r="M24"/>
      <c r="N24" s="274" t="s">
        <v>757</v>
      </c>
    </row>
    <row r="25" spans="2:42" ht="17.25" customHeight="1" x14ac:dyDescent="0.25">
      <c r="B25" s="282" t="s">
        <v>307</v>
      </c>
      <c r="C25" s="284">
        <v>5</v>
      </c>
      <c r="D25"/>
      <c r="E25"/>
      <c r="F25"/>
      <c r="G25"/>
      <c r="H25"/>
      <c r="I25"/>
      <c r="J25"/>
      <c r="K25"/>
      <c r="L25"/>
      <c r="M25"/>
    </row>
    <row r="26" spans="2:42" ht="17.25" customHeight="1" x14ac:dyDescent="0.25">
      <c r="B26" s="282" t="s">
        <v>758</v>
      </c>
      <c r="C26" s="283">
        <v>0</v>
      </c>
      <c r="D26"/>
      <c r="E26"/>
      <c r="F26"/>
      <c r="G26"/>
      <c r="H26"/>
      <c r="I26"/>
      <c r="J26"/>
      <c r="K26"/>
      <c r="L26"/>
      <c r="M26"/>
    </row>
    <row r="27" spans="2:42" ht="17.25" customHeight="1" x14ac:dyDescent="0.25">
      <c r="B27" s="282" t="s">
        <v>306</v>
      </c>
      <c r="C27" s="285">
        <v>1</v>
      </c>
      <c r="D27"/>
      <c r="E27"/>
      <c r="F27"/>
      <c r="G27"/>
      <c r="H27"/>
      <c r="I27"/>
      <c r="J27"/>
      <c r="K27"/>
      <c r="L27"/>
      <c r="M27"/>
    </row>
    <row r="28" spans="2:42" ht="21" customHeight="1" x14ac:dyDescent="0.25">
      <c r="B28" s="282" t="s">
        <v>305</v>
      </c>
      <c r="C28" s="286">
        <v>0.03</v>
      </c>
      <c r="D28" s="287"/>
      <c r="E28"/>
      <c r="F28"/>
      <c r="G28"/>
      <c r="H28"/>
      <c r="I28"/>
      <c r="J28"/>
      <c r="K28"/>
      <c r="L28"/>
      <c r="M28"/>
    </row>
    <row r="29" spans="2:42" ht="21" customHeight="1" x14ac:dyDescent="0.25">
      <c r="B29" s="288"/>
      <c r="C29" s="289"/>
      <c r="D29" s="290"/>
      <c r="E29" s="290"/>
      <c r="F29" s="290"/>
      <c r="G29" s="290"/>
      <c r="H29" s="290"/>
      <c r="I29" s="290"/>
      <c r="J29" s="290"/>
      <c r="K29" s="290"/>
      <c r="L29" s="290"/>
      <c r="M29" s="290"/>
    </row>
    <row r="30" spans="2:42" ht="15.75" customHeight="1" x14ac:dyDescent="0.25">
      <c r="B30" s="291" t="s">
        <v>759</v>
      </c>
      <c r="C30" s="292"/>
      <c r="D30" s="292">
        <v>2022</v>
      </c>
      <c r="E30" s="292">
        <v>2023</v>
      </c>
      <c r="F30" s="292">
        <v>2024</v>
      </c>
      <c r="G30" s="292">
        <v>2025</v>
      </c>
      <c r="H30" s="292">
        <v>2026</v>
      </c>
      <c r="I30" s="292">
        <v>2027</v>
      </c>
      <c r="J30" s="292">
        <v>2028</v>
      </c>
      <c r="K30" s="292">
        <v>2029</v>
      </c>
      <c r="L30" s="292">
        <v>2030</v>
      </c>
      <c r="M30" s="292">
        <v>2031</v>
      </c>
    </row>
    <row r="31" spans="2:42" ht="12" customHeight="1" x14ac:dyDescent="0.25">
      <c r="B31" s="282" t="s">
        <v>304</v>
      </c>
      <c r="C31" s="293"/>
      <c r="D31" s="283">
        <v>1</v>
      </c>
      <c r="E31" s="283">
        <v>1.0349999999999999</v>
      </c>
      <c r="F31" s="283">
        <v>1.034</v>
      </c>
      <c r="G31" s="283">
        <v>1.04</v>
      </c>
      <c r="H31" s="283">
        <v>1.04</v>
      </c>
      <c r="I31" s="283">
        <v>1.04</v>
      </c>
      <c r="J31" s="283">
        <v>1.04</v>
      </c>
      <c r="K31" s="283">
        <v>1.04</v>
      </c>
      <c r="L31" s="283">
        <v>1.04</v>
      </c>
      <c r="M31" s="283">
        <v>1.04</v>
      </c>
    </row>
    <row r="32" spans="2:42" ht="12" customHeight="1" x14ac:dyDescent="0.25">
      <c r="B32" s="282" t="s">
        <v>303</v>
      </c>
      <c r="C32" s="293"/>
      <c r="D32" s="283">
        <f>D31</f>
        <v>1</v>
      </c>
      <c r="E32" s="283">
        <f>E31</f>
        <v>1.0349999999999999</v>
      </c>
      <c r="F32" s="283">
        <f>E32*F31</f>
        <v>1.07019</v>
      </c>
      <c r="G32" s="283">
        <f>F32*G31</f>
        <v>1.1129975999999999</v>
      </c>
      <c r="H32" s="283">
        <f t="shared" ref="H32:L32" si="0">G32*H31</f>
        <v>1.1575175039999999</v>
      </c>
      <c r="I32" s="283">
        <f t="shared" si="0"/>
        <v>1.2038182041599998</v>
      </c>
      <c r="J32" s="283">
        <f t="shared" si="0"/>
        <v>1.2519709323263999</v>
      </c>
      <c r="K32" s="283">
        <f t="shared" si="0"/>
        <v>1.302049769619456</v>
      </c>
      <c r="L32" s="283">
        <f t="shared" si="0"/>
        <v>1.3541317604042342</v>
      </c>
      <c r="M32" s="283">
        <f>L32*M31</f>
        <v>1.4082970308204037</v>
      </c>
    </row>
    <row r="33" spans="2:14" ht="10.5" customHeight="1" x14ac:dyDescent="0.25">
      <c r="B33" s="288"/>
      <c r="C33" s="294"/>
      <c r="D33" s="290"/>
      <c r="E33" s="290"/>
      <c r="F33" s="290"/>
      <c r="G33" s="281"/>
    </row>
    <row r="34" spans="2:14" ht="18.75" customHeight="1" x14ac:dyDescent="0.25">
      <c r="B34" s="295" t="s">
        <v>760</v>
      </c>
      <c r="C34" s="296" t="s">
        <v>761</v>
      </c>
      <c r="D34" s="296">
        <f t="shared" ref="D34:M34" si="1">D30</f>
        <v>2022</v>
      </c>
      <c r="E34" s="296">
        <f t="shared" si="1"/>
        <v>2023</v>
      </c>
      <c r="F34" s="292">
        <f t="shared" si="1"/>
        <v>2024</v>
      </c>
      <c r="G34" s="292">
        <f t="shared" si="1"/>
        <v>2025</v>
      </c>
      <c r="H34" s="292">
        <f t="shared" si="1"/>
        <v>2026</v>
      </c>
      <c r="I34" s="292">
        <f t="shared" si="1"/>
        <v>2027</v>
      </c>
      <c r="J34" s="292">
        <f t="shared" si="1"/>
        <v>2028</v>
      </c>
      <c r="K34" s="292">
        <f t="shared" si="1"/>
        <v>2029</v>
      </c>
      <c r="L34" s="292">
        <f t="shared" si="1"/>
        <v>2030</v>
      </c>
      <c r="M34" s="292">
        <f t="shared" si="1"/>
        <v>2031</v>
      </c>
    </row>
    <row r="35" spans="2:14" s="302" customFormat="1" ht="21" customHeight="1" x14ac:dyDescent="0.25">
      <c r="B35" s="297" t="s">
        <v>762</v>
      </c>
      <c r="C35" s="298" t="s">
        <v>763</v>
      </c>
      <c r="D35" s="299">
        <f>C22*0.14</f>
        <v>0.17074260000000002</v>
      </c>
      <c r="E35" s="300">
        <f>$D$35*E32</f>
        <v>0.17671859100000001</v>
      </c>
      <c r="F35" s="300">
        <f>$D$35*F32</f>
        <v>0.18272702309400002</v>
      </c>
      <c r="G35" s="300">
        <f>$D$35*G32</f>
        <v>0.19003610401776</v>
      </c>
      <c r="H35" s="300">
        <f>$D$35*H32</f>
        <v>0.1976375481784704</v>
      </c>
      <c r="I35" s="300">
        <f>$D$35*I32</f>
        <v>0.20554305010560922</v>
      </c>
      <c r="J35" s="300">
        <f>$D$35*J32</f>
        <v>0.21376477210983361</v>
      </c>
      <c r="K35" s="300">
        <f>$D$35*K32</f>
        <v>0.22231536299422694</v>
      </c>
      <c r="L35" s="300">
        <f>$D$35*L32</f>
        <v>0.23120797751399602</v>
      </c>
      <c r="M35" s="300">
        <f>$D$35*M32</f>
        <v>0.24045629661455589</v>
      </c>
    </row>
    <row r="36" spans="2:14" s="301" customFormat="1" ht="18.75" customHeight="1" x14ac:dyDescent="0.25">
      <c r="B36" s="303" t="s">
        <v>764</v>
      </c>
      <c r="C36" s="298" t="s">
        <v>763</v>
      </c>
      <c r="D36" s="299">
        <f>SUM(D37:D39)</f>
        <v>1.463508E-2</v>
      </c>
      <c r="E36" s="299">
        <f t="shared" ref="E36:M36" si="2">SUM(E37:E39)</f>
        <v>1.5147307799999999E-2</v>
      </c>
      <c r="F36" s="299">
        <f t="shared" si="2"/>
        <v>1.56623162652E-2</v>
      </c>
      <c r="G36" s="299">
        <f t="shared" si="2"/>
        <v>1.6288808915807997E-2</v>
      </c>
      <c r="H36" s="299">
        <f t="shared" si="2"/>
        <v>1.6940361272440318E-2</v>
      </c>
      <c r="I36" s="299">
        <f t="shared" si="2"/>
        <v>3.4692235723337933E-2</v>
      </c>
      <c r="J36" s="299">
        <f t="shared" si="2"/>
        <v>3.9699171963254801E-2</v>
      </c>
      <c r="K36" s="299">
        <f t="shared" si="2"/>
        <v>4.1287138841785004E-2</v>
      </c>
      <c r="L36" s="299">
        <f t="shared" si="2"/>
        <v>4.2938624395456398E-2</v>
      </c>
      <c r="M36" s="299">
        <f t="shared" si="2"/>
        <v>4.4656169371274659E-2</v>
      </c>
    </row>
    <row r="37" spans="2:14" s="301" customFormat="1" ht="18.75" customHeight="1" x14ac:dyDescent="0.25">
      <c r="B37" s="282" t="s">
        <v>765</v>
      </c>
      <c r="C37" s="298" t="s">
        <v>763</v>
      </c>
      <c r="D37" s="283">
        <f>C23</f>
        <v>1.463508E-2</v>
      </c>
      <c r="E37" s="283">
        <f>$D$37*E32</f>
        <v>1.5147307799999999E-2</v>
      </c>
      <c r="F37" s="283">
        <f t="shared" ref="F37:M37" si="3">$D$37*F32</f>
        <v>1.56623162652E-2</v>
      </c>
      <c r="G37" s="283">
        <f t="shared" si="3"/>
        <v>1.6288808915807997E-2</v>
      </c>
      <c r="H37" s="283">
        <f>$D$37*H32</f>
        <v>1.6940361272440318E-2</v>
      </c>
      <c r="I37" s="283">
        <f t="shared" si="3"/>
        <v>1.7617975723337932E-2</v>
      </c>
      <c r="J37" s="283">
        <f>$D$37*J32</f>
        <v>1.8322694752271447E-2</v>
      </c>
      <c r="K37" s="283">
        <f>$D$37*K32</f>
        <v>1.9055602542362306E-2</v>
      </c>
      <c r="L37" s="283">
        <f t="shared" si="3"/>
        <v>1.9817826644056801E-2</v>
      </c>
      <c r="M37" s="283">
        <f t="shared" si="3"/>
        <v>2.0610539709819072E-2</v>
      </c>
    </row>
    <row r="38" spans="2:14" ht="18.75" customHeight="1" x14ac:dyDescent="0.25">
      <c r="B38" s="282" t="s">
        <v>766</v>
      </c>
      <c r="C38" s="298" t="s">
        <v>763</v>
      </c>
      <c r="D38" s="283">
        <v>0</v>
      </c>
      <c r="E38" s="283">
        <f>$D$38*E32</f>
        <v>0</v>
      </c>
      <c r="F38" s="283">
        <f t="shared" ref="F38:G38" si="4">$D$38*F32</f>
        <v>0</v>
      </c>
      <c r="G38" s="283">
        <f t="shared" si="4"/>
        <v>0</v>
      </c>
      <c r="H38" s="283">
        <v>0</v>
      </c>
      <c r="I38" s="283">
        <f>C24</f>
        <v>1.7074260000000001E-2</v>
      </c>
      <c r="J38" s="283">
        <f>C24*J32</f>
        <v>2.1376477210983357E-2</v>
      </c>
      <c r="K38" s="283">
        <f>C24*K32</f>
        <v>2.2231536299422695E-2</v>
      </c>
      <c r="L38" s="283">
        <f>C24*L32</f>
        <v>2.3120797751399601E-2</v>
      </c>
      <c r="M38" s="283">
        <f>C24*M32</f>
        <v>2.4045629661455587E-2</v>
      </c>
      <c r="N38" s="325" t="s">
        <v>781</v>
      </c>
    </row>
    <row r="39" spans="2:14" ht="15.75" customHeight="1" x14ac:dyDescent="0.25">
      <c r="B39" s="282" t="s">
        <v>767</v>
      </c>
      <c r="C39" s="298" t="s">
        <v>763</v>
      </c>
      <c r="D39" s="283">
        <f>C26</f>
        <v>0</v>
      </c>
      <c r="E39" s="283">
        <f>D39*E32</f>
        <v>0</v>
      </c>
      <c r="F39" s="283">
        <f t="shared" ref="F39:M39" si="5">E39*F32</f>
        <v>0</v>
      </c>
      <c r="G39" s="283">
        <f t="shared" si="5"/>
        <v>0</v>
      </c>
      <c r="H39" s="283">
        <f t="shared" si="5"/>
        <v>0</v>
      </c>
      <c r="I39" s="283">
        <f t="shared" si="5"/>
        <v>0</v>
      </c>
      <c r="J39" s="283">
        <f t="shared" si="5"/>
        <v>0</v>
      </c>
      <c r="K39" s="283">
        <f t="shared" si="5"/>
        <v>0</v>
      </c>
      <c r="L39" s="283">
        <f t="shared" si="5"/>
        <v>0</v>
      </c>
      <c r="M39" s="283">
        <f t="shared" si="5"/>
        <v>0</v>
      </c>
    </row>
    <row r="40" spans="2:14" ht="27.75" customHeight="1" x14ac:dyDescent="0.25">
      <c r="B40" s="304" t="s">
        <v>302</v>
      </c>
      <c r="C40" s="298" t="s">
        <v>763</v>
      </c>
      <c r="D40" s="305">
        <f>D35-D36</f>
        <v>0.15610752000000003</v>
      </c>
      <c r="E40" s="299">
        <f t="shared" ref="E40:M40" si="6">E35-E36</f>
        <v>0.1615712832</v>
      </c>
      <c r="F40" s="299">
        <f t="shared" si="6"/>
        <v>0.16706470682880001</v>
      </c>
      <c r="G40" s="299">
        <f t="shared" si="6"/>
        <v>0.173747295101952</v>
      </c>
      <c r="H40" s="299">
        <f t="shared" si="6"/>
        <v>0.18069718690603009</v>
      </c>
      <c r="I40" s="299">
        <f t="shared" si="6"/>
        <v>0.17085081438227129</v>
      </c>
      <c r="J40" s="299">
        <f t="shared" si="6"/>
        <v>0.17406560014657879</v>
      </c>
      <c r="K40" s="299">
        <f t="shared" si="6"/>
        <v>0.18102822415244194</v>
      </c>
      <c r="L40" s="299">
        <f t="shared" si="6"/>
        <v>0.18826935311853962</v>
      </c>
      <c r="M40" s="299">
        <f t="shared" si="6"/>
        <v>0.19580012724328122</v>
      </c>
    </row>
    <row r="41" spans="2:14" ht="20.25" customHeight="1" x14ac:dyDescent="0.25">
      <c r="B41" s="288"/>
      <c r="C41" s="294"/>
      <c r="D41" s="290"/>
      <c r="E41" s="290"/>
      <c r="F41" s="290"/>
      <c r="G41" s="306"/>
    </row>
    <row r="42" spans="2:14" ht="15" customHeight="1" x14ac:dyDescent="0.25">
      <c r="B42" s="367" t="s">
        <v>768</v>
      </c>
      <c r="C42" s="369" t="s">
        <v>761</v>
      </c>
      <c r="D42" s="371" t="s">
        <v>769</v>
      </c>
      <c r="E42" s="371"/>
      <c r="F42" s="371"/>
      <c r="G42" s="371"/>
      <c r="H42" s="371"/>
      <c r="I42" s="371"/>
      <c r="J42" s="371"/>
      <c r="K42" s="371"/>
      <c r="L42" s="371"/>
      <c r="M42" s="371"/>
    </row>
    <row r="43" spans="2:14" ht="15" customHeight="1" x14ac:dyDescent="0.25">
      <c r="B43" s="368"/>
      <c r="C43" s="370"/>
      <c r="D43" s="292">
        <v>1</v>
      </c>
      <c r="E43" s="292">
        <v>2</v>
      </c>
      <c r="F43" s="292">
        <v>3</v>
      </c>
      <c r="G43" s="292">
        <v>4</v>
      </c>
      <c r="H43" s="292">
        <v>5</v>
      </c>
      <c r="I43" s="292">
        <v>6</v>
      </c>
      <c r="J43" s="292">
        <v>7</v>
      </c>
      <c r="K43" s="292">
        <v>8</v>
      </c>
      <c r="L43" s="292">
        <v>9</v>
      </c>
      <c r="M43" s="292">
        <v>10</v>
      </c>
    </row>
    <row r="44" spans="2:14" s="308" customFormat="1" ht="29.25" customHeight="1" x14ac:dyDescent="0.25">
      <c r="B44" s="303" t="s">
        <v>302</v>
      </c>
      <c r="C44" s="307" t="s">
        <v>763</v>
      </c>
      <c r="D44" s="283">
        <f>D40</f>
        <v>0.15610752000000003</v>
      </c>
      <c r="E44" s="283">
        <f t="shared" ref="E44:M44" si="7">E40</f>
        <v>0.1615712832</v>
      </c>
      <c r="F44" s="283">
        <f t="shared" si="7"/>
        <v>0.16706470682880001</v>
      </c>
      <c r="G44" s="283">
        <f t="shared" si="7"/>
        <v>0.173747295101952</v>
      </c>
      <c r="H44" s="283">
        <f t="shared" si="7"/>
        <v>0.18069718690603009</v>
      </c>
      <c r="I44" s="283">
        <f t="shared" si="7"/>
        <v>0.17085081438227129</v>
      </c>
      <c r="J44" s="283">
        <f t="shared" si="7"/>
        <v>0.17406560014657879</v>
      </c>
      <c r="K44" s="283">
        <f t="shared" si="7"/>
        <v>0.18102822415244194</v>
      </c>
      <c r="L44" s="283">
        <f t="shared" si="7"/>
        <v>0.18826935311853962</v>
      </c>
      <c r="M44" s="283">
        <f t="shared" si="7"/>
        <v>0.19580012724328122</v>
      </c>
    </row>
    <row r="45" spans="2:14" s="308" customFormat="1" ht="21.75" customHeight="1" x14ac:dyDescent="0.25">
      <c r="B45" s="303" t="s">
        <v>770</v>
      </c>
      <c r="C45" s="284" t="s">
        <v>763</v>
      </c>
      <c r="D45" s="309">
        <f>-C22</f>
        <v>-1.21959</v>
      </c>
      <c r="E45" s="309">
        <v>0</v>
      </c>
      <c r="F45" s="283"/>
      <c r="G45" s="310"/>
      <c r="H45" s="311"/>
      <c r="I45" s="311"/>
      <c r="J45" s="311"/>
      <c r="K45" s="311"/>
      <c r="L45" s="311"/>
      <c r="M45" s="311"/>
    </row>
    <row r="46" spans="2:14" s="308" customFormat="1" ht="19.5" customHeight="1" x14ac:dyDescent="0.25">
      <c r="B46" s="303" t="s">
        <v>771</v>
      </c>
      <c r="C46" s="284" t="s">
        <v>763</v>
      </c>
      <c r="D46" s="283">
        <f>SUM(D44:D45)</f>
        <v>-1.06348248</v>
      </c>
      <c r="E46" s="283">
        <f t="shared" ref="E46:M46" si="8">SUM(E44:E45)</f>
        <v>0.1615712832</v>
      </c>
      <c r="F46" s="283">
        <f>SUM(F44:F45)</f>
        <v>0.16706470682880001</v>
      </c>
      <c r="G46" s="283">
        <f t="shared" si="8"/>
        <v>0.173747295101952</v>
      </c>
      <c r="H46" s="283">
        <f t="shared" si="8"/>
        <v>0.18069718690603009</v>
      </c>
      <c r="I46" s="283">
        <f t="shared" si="8"/>
        <v>0.17085081438227129</v>
      </c>
      <c r="J46" s="283">
        <f t="shared" si="8"/>
        <v>0.17406560014657879</v>
      </c>
      <c r="K46" s="283">
        <f t="shared" si="8"/>
        <v>0.18102822415244194</v>
      </c>
      <c r="L46" s="283">
        <f t="shared" si="8"/>
        <v>0.18826935311853962</v>
      </c>
      <c r="M46" s="283">
        <f t="shared" si="8"/>
        <v>0.19580012724328122</v>
      </c>
    </row>
    <row r="47" spans="2:14" s="308" customFormat="1" ht="21" customHeight="1" x14ac:dyDescent="0.25">
      <c r="B47" s="303" t="s">
        <v>772</v>
      </c>
      <c r="C47" s="284" t="s">
        <v>763</v>
      </c>
      <c r="D47" s="283">
        <f>D46</f>
        <v>-1.06348248</v>
      </c>
      <c r="E47" s="283">
        <f>D47+E46</f>
        <v>-0.90191119679999998</v>
      </c>
      <c r="F47" s="283">
        <f>E47+F46</f>
        <v>-0.73484648997119995</v>
      </c>
      <c r="G47" s="283">
        <f t="shared" ref="G47:L47" si="9">F47+G46</f>
        <v>-0.56109919486924797</v>
      </c>
      <c r="H47" s="283">
        <f t="shared" si="9"/>
        <v>-0.38040200796321788</v>
      </c>
      <c r="I47" s="283">
        <f>H47+I46</f>
        <v>-0.20955119358094659</v>
      </c>
      <c r="J47" s="283">
        <f t="shared" si="9"/>
        <v>-3.5485593434367801E-2</v>
      </c>
      <c r="K47" s="283">
        <f t="shared" si="9"/>
        <v>0.14554263071807413</v>
      </c>
      <c r="L47" s="283">
        <f t="shared" si="9"/>
        <v>0.33381198383661376</v>
      </c>
      <c r="M47" s="283">
        <f>L47+M46</f>
        <v>0.52961211107989503</v>
      </c>
    </row>
    <row r="48" spans="2:14" s="308" customFormat="1" ht="17.25" customHeight="1" x14ac:dyDescent="0.25">
      <c r="B48" s="282" t="s">
        <v>301</v>
      </c>
      <c r="C48" s="283"/>
      <c r="D48" s="283">
        <f>1/(1+$C$28)^(D43-1)</f>
        <v>1</v>
      </c>
      <c r="E48" s="283">
        <f>1/(1+$C$28)^(E43-1)</f>
        <v>0.970873786407767</v>
      </c>
      <c r="F48" s="283">
        <f t="shared" ref="F48:M48" si="10">1/(1+$C$28)^(F43-1)</f>
        <v>0.94259590913375435</v>
      </c>
      <c r="G48" s="283">
        <f t="shared" si="10"/>
        <v>0.91514165935315961</v>
      </c>
      <c r="H48" s="283">
        <f t="shared" si="10"/>
        <v>0.888487047915689</v>
      </c>
      <c r="I48" s="283">
        <f t="shared" si="10"/>
        <v>0.86260878438416411</v>
      </c>
      <c r="J48" s="283">
        <f t="shared" si="10"/>
        <v>0.83748425668365445</v>
      </c>
      <c r="K48" s="283">
        <f t="shared" si="10"/>
        <v>0.81309151134335378</v>
      </c>
      <c r="L48" s="283">
        <f t="shared" si="10"/>
        <v>0.78940923431393573</v>
      </c>
      <c r="M48" s="283">
        <f t="shared" si="10"/>
        <v>0.76641673234362695</v>
      </c>
    </row>
    <row r="49" spans="2:13" s="308" customFormat="1" ht="17.25" customHeight="1" x14ac:dyDescent="0.25">
      <c r="B49" s="303" t="s">
        <v>773</v>
      </c>
      <c r="C49" s="284" t="s">
        <v>763</v>
      </c>
      <c r="D49" s="283">
        <f>D46*D48</f>
        <v>-1.06348248</v>
      </c>
      <c r="E49" s="283">
        <f>E46*E48</f>
        <v>0.15686532349514562</v>
      </c>
      <c r="F49" s="283">
        <f t="shared" ref="F49:M49" si="11">F46*F48</f>
        <v>0.15747450921745687</v>
      </c>
      <c r="G49" s="283">
        <f t="shared" si="11"/>
        <v>0.15900338794772345</v>
      </c>
      <c r="H49" s="283">
        <f t="shared" si="11"/>
        <v>0.16054711016080817</v>
      </c>
      <c r="I49" s="283">
        <f t="shared" si="11"/>
        <v>0.14737741330533549</v>
      </c>
      <c r="J49" s="283">
        <f t="shared" si="11"/>
        <v>0.14577719975295175</v>
      </c>
      <c r="K49" s="283">
        <f t="shared" si="11"/>
        <v>0.14719251237191244</v>
      </c>
      <c r="L49" s="283">
        <f t="shared" si="11"/>
        <v>0.14862156589008635</v>
      </c>
      <c r="M49" s="283">
        <f t="shared" si="11"/>
        <v>0.15006449371426195</v>
      </c>
    </row>
    <row r="50" spans="2:13" s="308" customFormat="1" ht="27" customHeight="1" x14ac:dyDescent="0.25">
      <c r="B50" s="303" t="s">
        <v>774</v>
      </c>
      <c r="C50" s="284" t="s">
        <v>763</v>
      </c>
      <c r="D50" s="283">
        <f>D48*D47</f>
        <v>-1.06348248</v>
      </c>
      <c r="E50" s="283">
        <f>E48*E47</f>
        <v>-0.87564193864077666</v>
      </c>
      <c r="F50" s="283">
        <f t="shared" ref="F50:M50" si="12">F48*F47</f>
        <v>-0.69266329528815151</v>
      </c>
      <c r="G50" s="283">
        <f t="shared" si="12"/>
        <v>-0.51348524825436548</v>
      </c>
      <c r="H50" s="283">
        <f t="shared" si="12"/>
        <v>-0.33798225707643986</v>
      </c>
      <c r="I50" s="283">
        <f t="shared" si="12"/>
        <v>-0.180760700361111</v>
      </c>
      <c r="J50" s="283">
        <f t="shared" si="12"/>
        <v>-2.9718625840359888E-2</v>
      </c>
      <c r="K50" s="283">
        <f t="shared" si="12"/>
        <v>0.11833947757544652</v>
      </c>
      <c r="L50" s="283">
        <f t="shared" si="12"/>
        <v>0.26351426256527716</v>
      </c>
      <c r="M50" s="283">
        <f t="shared" si="12"/>
        <v>0.40590358358346312</v>
      </c>
    </row>
    <row r="51" spans="2:13" s="308" customFormat="1" ht="12.75" customHeight="1" x14ac:dyDescent="0.25">
      <c r="B51" s="312"/>
      <c r="C51" s="313"/>
      <c r="D51" s="313"/>
      <c r="E51" s="313"/>
      <c r="F51" s="313"/>
      <c r="G51" s="313"/>
      <c r="H51" s="313"/>
      <c r="I51" s="313"/>
      <c r="J51" s="313"/>
      <c r="K51" s="313"/>
      <c r="L51" s="313"/>
      <c r="M51" s="313"/>
    </row>
    <row r="52" spans="2:13" s="308" customFormat="1" ht="29.25" customHeight="1" x14ac:dyDescent="0.25">
      <c r="B52" s="314" t="s">
        <v>775</v>
      </c>
      <c r="C52" s="315" t="s">
        <v>761</v>
      </c>
      <c r="D52" s="315" t="s">
        <v>776</v>
      </c>
      <c r="E52" s="313"/>
      <c r="F52" s="313"/>
      <c r="G52" s="313"/>
      <c r="H52" s="313"/>
      <c r="I52" s="313"/>
      <c r="J52" s="313"/>
      <c r="K52" s="313"/>
      <c r="L52" s="313"/>
      <c r="M52" s="313"/>
    </row>
    <row r="53" spans="2:13" s="308" customFormat="1" ht="18" customHeight="1" x14ac:dyDescent="0.25">
      <c r="B53" s="303" t="s">
        <v>777</v>
      </c>
      <c r="C53" s="284" t="s">
        <v>763</v>
      </c>
      <c r="D53" s="283">
        <f>SUM(D49:M49)</f>
        <v>0.30944103585568195</v>
      </c>
      <c r="E53" s="316"/>
      <c r="F53" s="316"/>
      <c r="G53" s="317"/>
    </row>
    <row r="54" spans="2:13" s="308" customFormat="1" ht="16.5" customHeight="1" x14ac:dyDescent="0.25">
      <c r="B54" s="318" t="s">
        <v>300</v>
      </c>
      <c r="C54" s="285" t="s">
        <v>611</v>
      </c>
      <c r="D54" s="285">
        <f>IRR(D46:M46)</f>
        <v>8.6849408250066373E-2</v>
      </c>
      <c r="E54" s="316"/>
      <c r="F54" s="316"/>
      <c r="G54" s="317"/>
    </row>
    <row r="55" spans="2:13" s="308" customFormat="1" x14ac:dyDescent="0.25">
      <c r="B55" s="318" t="s">
        <v>778</v>
      </c>
      <c r="C55" s="307" t="s">
        <v>779</v>
      </c>
      <c r="D55" s="307">
        <f>IF(M47&lt;0,"не окупается",(COUNTIF(D47:M47,"&lt;0")+1))</f>
        <v>8</v>
      </c>
      <c r="E55" s="316"/>
      <c r="F55" s="316"/>
      <c r="G55" s="319"/>
    </row>
    <row r="56" spans="2:13" s="308" customFormat="1" ht="15.75" customHeight="1" x14ac:dyDescent="0.25">
      <c r="B56" s="303" t="s">
        <v>780</v>
      </c>
      <c r="C56" s="307" t="s">
        <v>779</v>
      </c>
      <c r="D56" s="307">
        <f>IF(M50&lt;0,"не окупается",(COUNTIF(D50:M50,"&lt;0")+1))</f>
        <v>8</v>
      </c>
      <c r="E56" s="316"/>
      <c r="F56" s="316"/>
      <c r="G56" s="320"/>
    </row>
    <row r="57" spans="2:13" ht="13.5" customHeight="1" x14ac:dyDescent="0.25">
      <c r="B57" s="321"/>
      <c r="C57" s="306"/>
      <c r="D57" s="306"/>
      <c r="E57" s="306"/>
      <c r="F57" s="306"/>
      <c r="G57" s="306"/>
      <c r="H57" s="306"/>
      <c r="I57" s="322"/>
    </row>
    <row r="58" spans="2:13" ht="21" customHeight="1" x14ac:dyDescent="0.25">
      <c r="B58" s="323"/>
      <c r="C58" s="281"/>
      <c r="D58" s="281"/>
      <c r="E58" s="281"/>
      <c r="F58" s="281"/>
      <c r="G58" s="281"/>
      <c r="H58" s="281"/>
      <c r="I58" s="322"/>
    </row>
    <row r="59" spans="2:13" ht="15" customHeight="1" x14ac:dyDescent="0.25">
      <c r="B59" s="364"/>
      <c r="C59" s="364"/>
      <c r="D59" s="364"/>
      <c r="E59" s="364"/>
      <c r="F59" s="364"/>
      <c r="G59" s="364"/>
      <c r="H59" s="364"/>
      <c r="I59" s="364"/>
      <c r="J59" s="364"/>
      <c r="K59" s="364"/>
      <c r="L59" s="364"/>
      <c r="M59" s="364"/>
    </row>
    <row r="60" spans="2:13" ht="21" customHeight="1" x14ac:dyDescent="0.25">
      <c r="B60" s="365"/>
      <c r="C60" s="365"/>
      <c r="D60" s="365"/>
      <c r="E60" s="365"/>
      <c r="F60" s="365"/>
      <c r="G60" s="365"/>
      <c r="H60" s="365"/>
      <c r="I60" s="365"/>
      <c r="J60" s="365"/>
      <c r="K60" s="365"/>
      <c r="L60" s="365"/>
      <c r="M60" s="365"/>
    </row>
    <row r="61" spans="2:13" ht="16.5" customHeight="1" x14ac:dyDescent="0.25">
      <c r="B61" s="364"/>
      <c r="C61" s="364"/>
      <c r="D61" s="364"/>
      <c r="E61" s="364"/>
      <c r="F61" s="364"/>
      <c r="G61" s="364"/>
      <c r="H61" s="364"/>
      <c r="I61" s="364"/>
      <c r="J61" s="364"/>
      <c r="K61" s="364"/>
      <c r="L61" s="364"/>
      <c r="M61" s="364"/>
    </row>
    <row r="62" spans="2:13" ht="18.75" customHeight="1" x14ac:dyDescent="0.25">
      <c r="B62" s="366"/>
      <c r="C62" s="366"/>
      <c r="D62" s="366"/>
      <c r="E62" s="366"/>
      <c r="F62" s="366"/>
      <c r="G62" s="366"/>
      <c r="H62" s="366"/>
      <c r="I62" s="366"/>
      <c r="J62" s="366"/>
      <c r="K62" s="366"/>
      <c r="L62" s="366"/>
      <c r="M62" s="366"/>
    </row>
  </sheetData>
  <mergeCells count="16">
    <mergeCell ref="B5:M5"/>
    <mergeCell ref="B7:M7"/>
    <mergeCell ref="B9:M9"/>
    <mergeCell ref="B10:M10"/>
    <mergeCell ref="B13:M13"/>
    <mergeCell ref="B59:M59"/>
    <mergeCell ref="B60:M60"/>
    <mergeCell ref="B61:M61"/>
    <mergeCell ref="B62:M62"/>
    <mergeCell ref="B12:M12"/>
    <mergeCell ref="B42:B43"/>
    <mergeCell ref="C42:C43"/>
    <mergeCell ref="D42:M42"/>
    <mergeCell ref="B15:M15"/>
    <mergeCell ref="B16:M16"/>
    <mergeCell ref="B18:M18"/>
  </mergeCells>
  <pageMargins left="0.7" right="0.7" top="0.75" bottom="0.75" header="0.3" footer="0.3"/>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15</vt:i4>
      </vt:variant>
    </vt:vector>
  </HeadingPairs>
  <TitlesOfParts>
    <vt:vector size="30"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Гафарова Наиля Руслановна</cp:lastModifiedBy>
  <cp:lastPrinted>2015-11-30T14:18:17Z</cp:lastPrinted>
  <dcterms:created xsi:type="dcterms:W3CDTF">2015-08-16T15:31:05Z</dcterms:created>
  <dcterms:modified xsi:type="dcterms:W3CDTF">2022-09-19T03:25:37Z</dcterms:modified>
</cp:coreProperties>
</file>